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24"/>
  <workbookPr defaultThemeVersion="124226"/>
  <xr:revisionPtr revIDLastSave="0" documentId="11_D215889745131A6D15BF9573E58B3D216A77BA39" xr6:coauthVersionLast="47" xr6:coauthVersionMax="47" xr10:uidLastSave="{00000000-0000-0000-0000-000000000000}"/>
  <bookViews>
    <workbookView xWindow="0" yWindow="60" windowWidth="20490" windowHeight="7470" xr2:uid="{00000000-000D-0000-FFFF-FFFF00000000}"/>
  </bookViews>
  <sheets>
    <sheet name="Notes &amp; Assumptions" sheetId="10" r:id="rId1"/>
    <sheet name="Balance Sheet Data" sheetId="14" r:id="rId2"/>
    <sheet name="C1 Form Data" sheetId="15" r:id="rId3"/>
    <sheet name="Shock 1" sheetId="11" r:id="rId4"/>
    <sheet name="Shock 2" sheetId="12" r:id="rId5"/>
    <sheet name="Shock 3" sheetId="13" r:id="rId6"/>
    <sheet name="Combined Shocks" sheetId="9" r:id="rId7"/>
    <sheet name="SUMMARY" sheetId="16" r:id="rId8"/>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3" i="16" l="1"/>
  <c r="E33" i="16"/>
  <c r="D33" i="16"/>
  <c r="J6" i="9" l="1"/>
  <c r="J7" i="9"/>
  <c r="J8" i="9"/>
  <c r="J9" i="9"/>
  <c r="J11" i="9"/>
  <c r="J13" i="9"/>
  <c r="J14" i="9" s="1"/>
  <c r="J12" i="9" l="1"/>
  <c r="J10" i="9"/>
  <c r="C12" i="14" l="1"/>
  <c r="C15" i="14"/>
  <c r="C20" i="14"/>
  <c r="C18" i="14" s="1"/>
  <c r="C23" i="14"/>
  <c r="C25" i="14"/>
  <c r="C33" i="14"/>
  <c r="C36" i="14"/>
  <c r="C30" i="14" s="1"/>
  <c r="C29" i="14" s="1"/>
  <c r="C42" i="14"/>
  <c r="C40" i="14" s="1"/>
  <c r="C45" i="14"/>
  <c r="C49" i="14"/>
  <c r="C53" i="14"/>
  <c r="C48" i="14" s="1"/>
  <c r="C59" i="14"/>
  <c r="C66" i="14"/>
  <c r="C72" i="14"/>
  <c r="C77" i="14"/>
  <c r="C76" i="14" s="1"/>
  <c r="C80" i="14"/>
  <c r="C83" i="14"/>
  <c r="C86" i="14"/>
  <c r="C90" i="14"/>
  <c r="C93" i="14"/>
  <c r="C100" i="14"/>
  <c r="C99" i="14" s="1"/>
  <c r="C97" i="14" s="1"/>
  <c r="C104" i="14"/>
  <c r="C108" i="14"/>
  <c r="C112" i="14"/>
  <c r="C107" i="14" s="1"/>
  <c r="C115" i="14"/>
  <c r="C123" i="14"/>
  <c r="C129" i="14"/>
  <c r="C122" i="14" s="1"/>
  <c r="C131" i="14"/>
  <c r="C134" i="14"/>
  <c r="C139" i="14"/>
  <c r="C142" i="14"/>
  <c r="C146" i="14"/>
  <c r="C153" i="14"/>
  <c r="C159" i="14"/>
  <c r="C164" i="14"/>
  <c r="C162" i="14" s="1"/>
  <c r="C176" i="14" s="1"/>
  <c r="C165" i="14"/>
  <c r="C166" i="14"/>
  <c r="C167" i="14"/>
  <c r="C168" i="14"/>
  <c r="C169" i="14"/>
  <c r="C171" i="14"/>
  <c r="C172" i="14"/>
  <c r="C173" i="14"/>
  <c r="C174" i="14"/>
  <c r="C175" i="14"/>
  <c r="C15" i="15"/>
  <c r="C17" i="15"/>
  <c r="C26" i="15" s="1"/>
  <c r="C27" i="15" s="1"/>
  <c r="C29" i="15" s="1"/>
  <c r="E29" i="15" s="1"/>
  <c r="D30" i="16"/>
  <c r="D29" i="16"/>
  <c r="D20" i="16"/>
  <c r="D23" i="16"/>
  <c r="D24" i="16"/>
  <c r="D25" i="16"/>
  <c r="D26" i="16"/>
  <c r="D27" i="16"/>
  <c r="D22" i="16"/>
  <c r="D6" i="16"/>
  <c r="D5" i="16"/>
  <c r="D4" i="16"/>
  <c r="C6" i="9"/>
  <c r="C5" i="9"/>
  <c r="C4" i="9"/>
  <c r="C6" i="13"/>
  <c r="C5" i="13"/>
  <c r="C4" i="13"/>
  <c r="C6" i="12"/>
  <c r="C5" i="12"/>
  <c r="C4" i="12"/>
  <c r="C6" i="11"/>
  <c r="C5" i="11"/>
  <c r="C4" i="11"/>
  <c r="C140" i="11"/>
  <c r="C127" i="11"/>
  <c r="G127" i="11" s="1"/>
  <c r="C126" i="11"/>
  <c r="G126" i="11" s="1"/>
  <c r="C125" i="11"/>
  <c r="G125" i="11" s="1"/>
  <c r="C124" i="11"/>
  <c r="G124" i="11" s="1"/>
  <c r="C123" i="11"/>
  <c r="C121" i="11"/>
  <c r="G121" i="11" s="1"/>
  <c r="C120" i="11"/>
  <c r="G120" i="11" s="1"/>
  <c r="C117" i="11"/>
  <c r="G117" i="11" s="1"/>
  <c r="C116" i="11"/>
  <c r="G116" i="11" s="1"/>
  <c r="C112" i="11"/>
  <c r="G112" i="11" s="1"/>
  <c r="C110" i="11"/>
  <c r="G110" i="11" s="1"/>
  <c r="C109" i="11"/>
  <c r="C108" i="11"/>
  <c r="G108" i="11" s="1"/>
  <c r="C105" i="11"/>
  <c r="G105" i="11" s="1"/>
  <c r="C102" i="11"/>
  <c r="C101" i="11"/>
  <c r="C99" i="11"/>
  <c r="G99" i="11" s="1"/>
  <c r="C98" i="11"/>
  <c r="G98" i="11" s="1"/>
  <c r="C95" i="11"/>
  <c r="C94" i="11"/>
  <c r="G94" i="11" s="1"/>
  <c r="C92" i="11"/>
  <c r="C91" i="11"/>
  <c r="G91" i="11" s="1"/>
  <c r="C89" i="11"/>
  <c r="C88" i="11"/>
  <c r="G88" i="11" s="1"/>
  <c r="C86" i="11"/>
  <c r="C85" i="11"/>
  <c r="G85" i="11" s="1"/>
  <c r="C80" i="11"/>
  <c r="G80" i="11" s="1"/>
  <c r="C78" i="11"/>
  <c r="G78" i="11" s="1"/>
  <c r="C77" i="11"/>
  <c r="G77" i="11" s="1"/>
  <c r="C76" i="11"/>
  <c r="G76" i="11" s="1"/>
  <c r="C75" i="11"/>
  <c r="G75" i="11" s="1"/>
  <c r="C74" i="11"/>
  <c r="G74" i="11" s="1"/>
  <c r="C72" i="11"/>
  <c r="G72" i="11" s="1"/>
  <c r="C71" i="11"/>
  <c r="G71" i="11" s="1"/>
  <c r="C70" i="11"/>
  <c r="G70" i="11" s="1"/>
  <c r="C69" i="11"/>
  <c r="G69" i="11" s="1"/>
  <c r="C68" i="11"/>
  <c r="G68" i="11" s="1"/>
  <c r="C67" i="11"/>
  <c r="G67" i="11" s="1"/>
  <c r="C65" i="11"/>
  <c r="G65" i="11" s="1"/>
  <c r="C64" i="11"/>
  <c r="C63" i="11"/>
  <c r="C62" i="11"/>
  <c r="C61" i="11"/>
  <c r="C59" i="11"/>
  <c r="C58" i="11"/>
  <c r="C57" i="11"/>
  <c r="C53" i="11"/>
  <c r="G53" i="11" s="1"/>
  <c r="C51" i="11"/>
  <c r="G51" i="11" s="1"/>
  <c r="C50" i="11"/>
  <c r="G50" i="11" s="1"/>
  <c r="C48" i="11"/>
  <c r="G48" i="11" s="1"/>
  <c r="C46" i="11"/>
  <c r="G46" i="11" s="1"/>
  <c r="C45" i="11"/>
  <c r="G45" i="11" s="1"/>
  <c r="C44" i="11"/>
  <c r="G44" i="11" s="1"/>
  <c r="C42" i="11"/>
  <c r="G42" i="11" s="1"/>
  <c r="C41" i="11"/>
  <c r="G41" i="11" s="1"/>
  <c r="C39" i="11"/>
  <c r="G39" i="11" s="1"/>
  <c r="C38" i="11"/>
  <c r="G38" i="11" s="1"/>
  <c r="C33" i="11"/>
  <c r="C31" i="11"/>
  <c r="G31" i="11" s="1"/>
  <c r="C28" i="11"/>
  <c r="C24" i="11"/>
  <c r="G24" i="11" s="1"/>
  <c r="C23" i="11"/>
  <c r="G23" i="11" s="1"/>
  <c r="C21" i="11"/>
  <c r="C20" i="11"/>
  <c r="G20" i="11" s="1"/>
  <c r="E6" i="11"/>
  <c r="C140" i="13"/>
  <c r="C127" i="13"/>
  <c r="H127" i="13" s="1"/>
  <c r="C126" i="13"/>
  <c r="H126" i="13" s="1"/>
  <c r="C125" i="13"/>
  <c r="H125" i="13" s="1"/>
  <c r="C124" i="13"/>
  <c r="H124" i="13" s="1"/>
  <c r="C123" i="13"/>
  <c r="C121" i="13"/>
  <c r="H121" i="13" s="1"/>
  <c r="C120" i="13"/>
  <c r="H120" i="13" s="1"/>
  <c r="C117" i="13"/>
  <c r="C116" i="13"/>
  <c r="C112" i="13"/>
  <c r="C110" i="13"/>
  <c r="H110" i="13" s="1"/>
  <c r="C109" i="13"/>
  <c r="C108" i="13"/>
  <c r="C105" i="13"/>
  <c r="C102" i="13"/>
  <c r="C101" i="13"/>
  <c r="C99" i="13"/>
  <c r="H99" i="13" s="1"/>
  <c r="C98" i="13"/>
  <c r="C95" i="13"/>
  <c r="C94" i="13"/>
  <c r="C92" i="13"/>
  <c r="C91" i="13"/>
  <c r="C89" i="13"/>
  <c r="C88" i="13"/>
  <c r="C86" i="13"/>
  <c r="C85" i="13"/>
  <c r="C80" i="13"/>
  <c r="C78" i="13"/>
  <c r="C77" i="13"/>
  <c r="H77" i="13" s="1"/>
  <c r="C76" i="13"/>
  <c r="C75" i="13"/>
  <c r="H75" i="13" s="1"/>
  <c r="C74" i="13"/>
  <c r="C72" i="13"/>
  <c r="H72" i="13" s="1"/>
  <c r="C71" i="13"/>
  <c r="C70" i="13"/>
  <c r="H70" i="13" s="1"/>
  <c r="C69" i="13"/>
  <c r="H69" i="13" s="1"/>
  <c r="C68" i="13"/>
  <c r="H68" i="13" s="1"/>
  <c r="C67" i="13"/>
  <c r="C65" i="13"/>
  <c r="H65" i="13" s="1"/>
  <c r="C64" i="13"/>
  <c r="C63" i="13"/>
  <c r="C62" i="13"/>
  <c r="C61" i="13"/>
  <c r="C59" i="13"/>
  <c r="C58" i="13"/>
  <c r="C57" i="13"/>
  <c r="C53" i="13"/>
  <c r="C51" i="13"/>
  <c r="C50" i="13"/>
  <c r="C48" i="13"/>
  <c r="C46" i="13"/>
  <c r="C45" i="13"/>
  <c r="C44" i="13"/>
  <c r="C42" i="13"/>
  <c r="C41" i="13"/>
  <c r="C39" i="13"/>
  <c r="C38" i="13"/>
  <c r="C33" i="13"/>
  <c r="C31" i="13"/>
  <c r="H31" i="13" s="1"/>
  <c r="C28" i="13"/>
  <c r="C24" i="13"/>
  <c r="H24" i="13" s="1"/>
  <c r="C23" i="13"/>
  <c r="C21" i="13"/>
  <c r="C20" i="13"/>
  <c r="H117" i="13"/>
  <c r="H116" i="13"/>
  <c r="H71" i="13"/>
  <c r="F8" i="13"/>
  <c r="F6" i="13"/>
  <c r="C140" i="12"/>
  <c r="C127" i="12"/>
  <c r="I127" i="12" s="1"/>
  <c r="C126" i="12"/>
  <c r="I126" i="12" s="1"/>
  <c r="C125" i="12"/>
  <c r="I125" i="12" s="1"/>
  <c r="C124" i="12"/>
  <c r="I124" i="12" s="1"/>
  <c r="C123" i="12"/>
  <c r="C121" i="12"/>
  <c r="I121" i="12" s="1"/>
  <c r="C120" i="12"/>
  <c r="I120" i="12" s="1"/>
  <c r="C117" i="12"/>
  <c r="I117" i="12" s="1"/>
  <c r="C116" i="12"/>
  <c r="I116" i="12" s="1"/>
  <c r="C112" i="12"/>
  <c r="I112" i="12" s="1"/>
  <c r="C110" i="12"/>
  <c r="I110" i="12" s="1"/>
  <c r="C109" i="12"/>
  <c r="I109" i="12" s="1"/>
  <c r="C108" i="12"/>
  <c r="I108" i="12" s="1"/>
  <c r="C105" i="12"/>
  <c r="I105" i="12" s="1"/>
  <c r="C102" i="12"/>
  <c r="I102" i="12" s="1"/>
  <c r="C101" i="12"/>
  <c r="I101" i="12" s="1"/>
  <c r="C99" i="12"/>
  <c r="I99" i="12" s="1"/>
  <c r="C98" i="12"/>
  <c r="I98" i="12" s="1"/>
  <c r="C95" i="12"/>
  <c r="I95" i="12" s="1"/>
  <c r="C94" i="12"/>
  <c r="I94" i="12" s="1"/>
  <c r="C92" i="12"/>
  <c r="I92" i="12" s="1"/>
  <c r="C91" i="12"/>
  <c r="I91" i="12" s="1"/>
  <c r="C89" i="12"/>
  <c r="I89" i="12" s="1"/>
  <c r="C88" i="12"/>
  <c r="I88" i="12" s="1"/>
  <c r="C86" i="12"/>
  <c r="I86" i="12" s="1"/>
  <c r="C85" i="12"/>
  <c r="I85" i="12" s="1"/>
  <c r="C80" i="12"/>
  <c r="I80" i="12" s="1"/>
  <c r="C78" i="12"/>
  <c r="I78" i="12" s="1"/>
  <c r="C77" i="12"/>
  <c r="I77" i="12" s="1"/>
  <c r="C76" i="12"/>
  <c r="I76" i="12" s="1"/>
  <c r="C75" i="12"/>
  <c r="I75" i="12" s="1"/>
  <c r="C74" i="12"/>
  <c r="I74" i="12" s="1"/>
  <c r="C72" i="12"/>
  <c r="I72" i="12" s="1"/>
  <c r="C71" i="12"/>
  <c r="I71" i="12" s="1"/>
  <c r="C70" i="12"/>
  <c r="I70" i="12" s="1"/>
  <c r="C69" i="12"/>
  <c r="I69" i="12" s="1"/>
  <c r="C68" i="12"/>
  <c r="I68" i="12" s="1"/>
  <c r="C67" i="12"/>
  <c r="I67" i="12" s="1"/>
  <c r="C65" i="12"/>
  <c r="I65" i="12" s="1"/>
  <c r="C64" i="12"/>
  <c r="I64" i="12" s="1"/>
  <c r="C63" i="12"/>
  <c r="C62" i="12"/>
  <c r="C61" i="12"/>
  <c r="C59" i="12"/>
  <c r="C58" i="12"/>
  <c r="C57" i="12"/>
  <c r="C53" i="12"/>
  <c r="C51" i="12"/>
  <c r="C50" i="12"/>
  <c r="C48" i="12"/>
  <c r="C45" i="12"/>
  <c r="C46" i="12"/>
  <c r="C44" i="12"/>
  <c r="C42" i="12"/>
  <c r="C41" i="12"/>
  <c r="C39" i="12"/>
  <c r="C38" i="12"/>
  <c r="C33" i="12"/>
  <c r="I33" i="12" s="1"/>
  <c r="C31" i="12"/>
  <c r="I31" i="12" s="1"/>
  <c r="C28" i="12"/>
  <c r="I28" i="12" s="1"/>
  <c r="C24" i="12"/>
  <c r="I24" i="12" s="1"/>
  <c r="C23" i="12"/>
  <c r="I23" i="12" s="1"/>
  <c r="C21" i="12"/>
  <c r="I21" i="12" s="1"/>
  <c r="C20" i="12"/>
  <c r="I20" i="12" s="1"/>
  <c r="F13" i="12"/>
  <c r="F11" i="12"/>
  <c r="F9" i="12"/>
  <c r="F8" i="12"/>
  <c r="F7" i="12"/>
  <c r="F10" i="12" s="1"/>
  <c r="F6" i="12"/>
  <c r="P8" i="9"/>
  <c r="P6" i="9"/>
  <c r="C127" i="9"/>
  <c r="C126" i="9"/>
  <c r="C125" i="9"/>
  <c r="C124" i="9"/>
  <c r="C123" i="9"/>
  <c r="C121" i="9"/>
  <c r="C120" i="9"/>
  <c r="C117" i="9"/>
  <c r="C116" i="9"/>
  <c r="C112" i="9"/>
  <c r="C110" i="9"/>
  <c r="C109" i="9"/>
  <c r="C108" i="9"/>
  <c r="C105" i="9"/>
  <c r="C102" i="9"/>
  <c r="C101" i="9"/>
  <c r="C99" i="9"/>
  <c r="C98" i="9"/>
  <c r="C95" i="9"/>
  <c r="C94" i="9"/>
  <c r="C92" i="9"/>
  <c r="C91" i="9"/>
  <c r="C89" i="9"/>
  <c r="C88" i="9"/>
  <c r="C86" i="9"/>
  <c r="C85" i="9"/>
  <c r="C80" i="9"/>
  <c r="C78" i="9"/>
  <c r="C77" i="9"/>
  <c r="C76" i="9"/>
  <c r="C75" i="9"/>
  <c r="C74" i="9"/>
  <c r="C72" i="9"/>
  <c r="C71" i="9"/>
  <c r="C70" i="9"/>
  <c r="C69" i="9"/>
  <c r="C68" i="9"/>
  <c r="C67" i="9"/>
  <c r="C65" i="9"/>
  <c r="C64" i="9"/>
  <c r="C63" i="9"/>
  <c r="C62" i="9"/>
  <c r="C61" i="9"/>
  <c r="C59" i="9"/>
  <c r="C58" i="9"/>
  <c r="C57" i="9"/>
  <c r="C53" i="9"/>
  <c r="C51" i="9"/>
  <c r="C50" i="9"/>
  <c r="C48" i="9"/>
  <c r="C46" i="9"/>
  <c r="C45" i="9"/>
  <c r="C44" i="9"/>
  <c r="C42" i="9"/>
  <c r="C41" i="9"/>
  <c r="C39" i="9"/>
  <c r="C38" i="9"/>
  <c r="C33" i="9"/>
  <c r="C31" i="9"/>
  <c r="C28" i="9"/>
  <c r="C24" i="9"/>
  <c r="C23" i="9"/>
  <c r="C21" i="9"/>
  <c r="C20" i="9"/>
  <c r="E6" i="9"/>
  <c r="C140" i="9"/>
  <c r="C43" i="12" l="1"/>
  <c r="C75" i="14"/>
  <c r="C28" i="14"/>
  <c r="C11" i="14"/>
  <c r="C26" i="13"/>
  <c r="C115" i="13"/>
  <c r="C56" i="11"/>
  <c r="C26" i="9"/>
  <c r="C26" i="12"/>
  <c r="I26" i="12" s="1"/>
  <c r="C26" i="11"/>
  <c r="G26" i="11" s="1"/>
  <c r="G22" i="11"/>
  <c r="C73" i="11"/>
  <c r="C141" i="12"/>
  <c r="C146" i="12" s="1"/>
  <c r="C141" i="13"/>
  <c r="C146" i="13" s="1"/>
  <c r="C29" i="11"/>
  <c r="C29" i="13"/>
  <c r="H29" i="13" s="1"/>
  <c r="C29" i="9"/>
  <c r="C29" i="12"/>
  <c r="I29" i="12" s="1"/>
  <c r="C54" i="12"/>
  <c r="C54" i="11"/>
  <c r="G54" i="11" s="1"/>
  <c r="G52" i="11" s="1"/>
  <c r="C54" i="13"/>
  <c r="C54" i="9"/>
  <c r="C96" i="12"/>
  <c r="I96" i="12" s="1"/>
  <c r="C96" i="11"/>
  <c r="G96" i="11" s="1"/>
  <c r="C96" i="13"/>
  <c r="C96" i="9"/>
  <c r="C113" i="11"/>
  <c r="C113" i="13"/>
  <c r="H113" i="13" s="1"/>
  <c r="C113" i="9"/>
  <c r="C113" i="12"/>
  <c r="I113" i="12" s="1"/>
  <c r="C128" i="12"/>
  <c r="I128" i="12" s="1"/>
  <c r="C128" i="11"/>
  <c r="G128" i="11" s="1"/>
  <c r="C128" i="13"/>
  <c r="H128" i="13" s="1"/>
  <c r="C128" i="9"/>
  <c r="C103" i="11"/>
  <c r="E103" i="11" s="1"/>
  <c r="C103" i="13"/>
  <c r="C103" i="9"/>
  <c r="C103" i="12"/>
  <c r="I103" i="12" s="1"/>
  <c r="C118" i="12"/>
  <c r="I118" i="12" s="1"/>
  <c r="C118" i="11"/>
  <c r="G118" i="11" s="1"/>
  <c r="C118" i="13"/>
  <c r="H118" i="13" s="1"/>
  <c r="C118" i="9"/>
  <c r="F96" i="13"/>
  <c r="H115" i="13"/>
  <c r="C122" i="11"/>
  <c r="F53" i="12"/>
  <c r="I53" i="12" s="1"/>
  <c r="C22" i="11"/>
  <c r="C60" i="11"/>
  <c r="F91" i="13"/>
  <c r="H91" i="13" s="1"/>
  <c r="E33" i="11"/>
  <c r="G33" i="11" s="1"/>
  <c r="C66" i="11"/>
  <c r="C84" i="11"/>
  <c r="C87" i="11"/>
  <c r="C111" i="11"/>
  <c r="C115" i="11"/>
  <c r="C19" i="11"/>
  <c r="E57" i="11"/>
  <c r="G57" i="11" s="1"/>
  <c r="C90" i="11"/>
  <c r="C107" i="11"/>
  <c r="C106" i="11" s="1"/>
  <c r="C104" i="11" s="1"/>
  <c r="C119" i="11"/>
  <c r="E21" i="11"/>
  <c r="G21" i="11" s="1"/>
  <c r="E29" i="11"/>
  <c r="G43" i="11"/>
  <c r="G49" i="11"/>
  <c r="G40" i="11"/>
  <c r="G37" i="11" s="1"/>
  <c r="G47" i="11"/>
  <c r="E28" i="11"/>
  <c r="E58" i="11"/>
  <c r="E61" i="11"/>
  <c r="G61" i="11" s="1"/>
  <c r="G66" i="11"/>
  <c r="E113" i="11"/>
  <c r="G113" i="11" s="1"/>
  <c r="E101" i="11"/>
  <c r="G101" i="11" s="1"/>
  <c r="E89" i="11"/>
  <c r="G89" i="11" s="1"/>
  <c r="C40" i="11"/>
  <c r="C43" i="11"/>
  <c r="C49" i="11"/>
  <c r="C47" i="11" s="1"/>
  <c r="C52" i="11"/>
  <c r="G58" i="11"/>
  <c r="E59" i="11"/>
  <c r="G59" i="11" s="1"/>
  <c r="E62" i="11"/>
  <c r="G62" i="11" s="1"/>
  <c r="G73" i="11"/>
  <c r="E63" i="11"/>
  <c r="G63" i="11" s="1"/>
  <c r="E64" i="11"/>
  <c r="G64" i="11" s="1"/>
  <c r="E86" i="11"/>
  <c r="G86" i="11" s="1"/>
  <c r="E92" i="11"/>
  <c r="G92" i="11" s="1"/>
  <c r="E95" i="11"/>
  <c r="G95" i="11" s="1"/>
  <c r="E109" i="11"/>
  <c r="G109" i="11" s="1"/>
  <c r="G107" i="11" s="1"/>
  <c r="G106" i="11" s="1"/>
  <c r="G104" i="11" s="1"/>
  <c r="E102" i="11"/>
  <c r="G102" i="11" s="1"/>
  <c r="G115" i="11"/>
  <c r="C93" i="11"/>
  <c r="C100" i="11"/>
  <c r="F94" i="13"/>
  <c r="H94" i="13" s="1"/>
  <c r="H76" i="13"/>
  <c r="H78" i="13"/>
  <c r="F88" i="13"/>
  <c r="H88" i="13" s="1"/>
  <c r="C22" i="13"/>
  <c r="H23" i="13"/>
  <c r="H22" i="13" s="1"/>
  <c r="H53" i="13"/>
  <c r="H46" i="13"/>
  <c r="H26" i="13"/>
  <c r="F85" i="13"/>
  <c r="H102" i="13"/>
  <c r="H103" i="13"/>
  <c r="I73" i="12"/>
  <c r="C73" i="12"/>
  <c r="F12" i="12"/>
  <c r="F46" i="12" s="1"/>
  <c r="I46" i="12" s="1"/>
  <c r="F14" i="12"/>
  <c r="F50" i="12"/>
  <c r="I50" i="12" s="1"/>
  <c r="F44" i="12"/>
  <c r="I44" i="12" s="1"/>
  <c r="F48" i="12"/>
  <c r="I48" i="12" s="1"/>
  <c r="F39" i="12"/>
  <c r="I39" i="12" s="1"/>
  <c r="F41" i="12"/>
  <c r="I41" i="12" s="1"/>
  <c r="C22" i="12"/>
  <c r="C40" i="12"/>
  <c r="C37" i="12" s="1"/>
  <c r="C49" i="12"/>
  <c r="C47" i="12" s="1"/>
  <c r="C66" i="12"/>
  <c r="C84" i="12"/>
  <c r="C115" i="12"/>
  <c r="F42" i="12" l="1"/>
  <c r="I42" i="12" s="1"/>
  <c r="F51" i="12"/>
  <c r="I51" i="12" s="1"/>
  <c r="I49" i="12" s="1"/>
  <c r="I47" i="12" s="1"/>
  <c r="C52" i="12"/>
  <c r="F38" i="12"/>
  <c r="I38" i="12" s="1"/>
  <c r="F45" i="12"/>
  <c r="C10" i="14"/>
  <c r="H96" i="13"/>
  <c r="C55" i="11"/>
  <c r="G29" i="11"/>
  <c r="F54" i="12"/>
  <c r="I54" i="12" s="1"/>
  <c r="I52" i="12" s="1"/>
  <c r="C27" i="11"/>
  <c r="C25" i="11" s="1"/>
  <c r="C97" i="11"/>
  <c r="G103" i="11"/>
  <c r="C83" i="11"/>
  <c r="C141" i="11"/>
  <c r="C146" i="11" s="1"/>
  <c r="C141" i="9"/>
  <c r="C146" i="9" s="1"/>
  <c r="D11" i="16" s="1"/>
  <c r="D15" i="16" s="1"/>
  <c r="C34" i="12"/>
  <c r="I34" i="12" s="1"/>
  <c r="C34" i="11"/>
  <c r="C34" i="13"/>
  <c r="H34" i="13" s="1"/>
  <c r="C34" i="9"/>
  <c r="C114" i="11"/>
  <c r="C81" i="11"/>
  <c r="C81" i="13"/>
  <c r="H81" i="13" s="1"/>
  <c r="C81" i="9"/>
  <c r="C81" i="12"/>
  <c r="C82" i="11"/>
  <c r="G36" i="11"/>
  <c r="C37" i="11"/>
  <c r="C36" i="11" s="1"/>
  <c r="C35" i="11" s="1"/>
  <c r="G84" i="11"/>
  <c r="G93" i="11"/>
  <c r="G100" i="11"/>
  <c r="G87" i="11"/>
  <c r="G28" i="11"/>
  <c r="G111" i="11"/>
  <c r="G90" i="11"/>
  <c r="G60" i="11"/>
  <c r="G56" i="11"/>
  <c r="G19" i="11"/>
  <c r="F54" i="13"/>
  <c r="H109" i="13"/>
  <c r="H108" i="13"/>
  <c r="C107" i="13"/>
  <c r="C106" i="13" s="1"/>
  <c r="C104" i="13" s="1"/>
  <c r="F86" i="13"/>
  <c r="H80" i="13"/>
  <c r="C79" i="13"/>
  <c r="H67" i="13"/>
  <c r="H66" i="13" s="1"/>
  <c r="C66" i="13"/>
  <c r="H63" i="13"/>
  <c r="H98" i="13"/>
  <c r="C84" i="13"/>
  <c r="H51" i="13"/>
  <c r="H45" i="13"/>
  <c r="C111" i="13"/>
  <c r="H112" i="13"/>
  <c r="H111" i="13" s="1"/>
  <c r="H74" i="13"/>
  <c r="H73" i="13" s="1"/>
  <c r="C73" i="13"/>
  <c r="H62" i="13"/>
  <c r="H59" i="13"/>
  <c r="H105" i="13"/>
  <c r="H85" i="13"/>
  <c r="H21" i="13"/>
  <c r="H58" i="13"/>
  <c r="H38" i="13"/>
  <c r="H28" i="13"/>
  <c r="H27" i="13" s="1"/>
  <c r="H25" i="13" s="1"/>
  <c r="C27" i="13"/>
  <c r="C25" i="13" s="1"/>
  <c r="H42" i="13"/>
  <c r="C87" i="12"/>
  <c r="I90" i="12"/>
  <c r="C90" i="12"/>
  <c r="I115" i="12"/>
  <c r="C107" i="12"/>
  <c r="C106" i="12" s="1"/>
  <c r="C104" i="12" s="1"/>
  <c r="C93" i="12"/>
  <c r="C111" i="12"/>
  <c r="C60" i="12"/>
  <c r="I66" i="12"/>
  <c r="C36" i="12"/>
  <c r="F58" i="12"/>
  <c r="I58" i="12" s="1"/>
  <c r="F61" i="12"/>
  <c r="I61" i="12" s="1"/>
  <c r="F63" i="12"/>
  <c r="I63" i="12" s="1"/>
  <c r="I40" i="12"/>
  <c r="I107" i="12"/>
  <c r="I106" i="12" s="1"/>
  <c r="I104" i="12" s="1"/>
  <c r="I93" i="12"/>
  <c r="C100" i="12"/>
  <c r="C97" i="12" s="1"/>
  <c r="C56" i="12"/>
  <c r="I84" i="12"/>
  <c r="C32" i="12"/>
  <c r="C30" i="12" s="1"/>
  <c r="C27" i="12"/>
  <c r="C25" i="12" s="1"/>
  <c r="F57" i="12"/>
  <c r="I57" i="12" s="1"/>
  <c r="F59" i="12"/>
  <c r="I59" i="12" s="1"/>
  <c r="F62" i="12"/>
  <c r="I62" i="12" s="1"/>
  <c r="I22" i="12"/>
  <c r="C79" i="12" l="1"/>
  <c r="I81" i="12"/>
  <c r="I45" i="12"/>
  <c r="I43" i="12" s="1"/>
  <c r="I37" i="12" s="1"/>
  <c r="I36" i="12" s="1"/>
  <c r="G97" i="11"/>
  <c r="H79" i="13"/>
  <c r="C130" i="11"/>
  <c r="H107" i="13"/>
  <c r="H106" i="13" s="1"/>
  <c r="H104" i="13" s="1"/>
  <c r="E81" i="11"/>
  <c r="G81" i="11" s="1"/>
  <c r="G79" i="11" s="1"/>
  <c r="C79" i="11"/>
  <c r="E34" i="11"/>
  <c r="E123" i="11" s="1"/>
  <c r="G123" i="11" s="1"/>
  <c r="G122" i="11" s="1"/>
  <c r="G119" i="11" s="1"/>
  <c r="G114" i="11" s="1"/>
  <c r="G135" i="11" s="1"/>
  <c r="C32" i="11"/>
  <c r="C30" i="11" s="1"/>
  <c r="C18" i="11" s="1"/>
  <c r="C83" i="12"/>
  <c r="C82" i="12" s="1"/>
  <c r="C17" i="11"/>
  <c r="C145" i="11" s="1"/>
  <c r="G55" i="11"/>
  <c r="G35" i="11" s="1"/>
  <c r="G27" i="11"/>
  <c r="G25" i="11" s="1"/>
  <c r="G83" i="11"/>
  <c r="H61" i="13"/>
  <c r="H60" i="13" s="1"/>
  <c r="C60" i="13"/>
  <c r="H54" i="13"/>
  <c r="H52" i="13" s="1"/>
  <c r="C52" i="13"/>
  <c r="H39" i="13"/>
  <c r="H33" i="13"/>
  <c r="H32" i="13" s="1"/>
  <c r="H30" i="13" s="1"/>
  <c r="C32" i="13"/>
  <c r="C30" i="13" s="1"/>
  <c r="H57" i="13"/>
  <c r="H56" i="13" s="1"/>
  <c r="C56" i="13"/>
  <c r="F95" i="13"/>
  <c r="H95" i="13" s="1"/>
  <c r="H93" i="13" s="1"/>
  <c r="C93" i="13"/>
  <c r="H101" i="13"/>
  <c r="H100" i="13" s="1"/>
  <c r="C100" i="13"/>
  <c r="C97" i="13" s="1"/>
  <c r="H41" i="13"/>
  <c r="H40" i="13" s="1"/>
  <c r="C40" i="13"/>
  <c r="H50" i="13"/>
  <c r="H49" i="13" s="1"/>
  <c r="C49" i="13"/>
  <c r="H97" i="13"/>
  <c r="C47" i="13"/>
  <c r="H48" i="13"/>
  <c r="H47" i="13" s="1"/>
  <c r="H44" i="13"/>
  <c r="H43" i="13" s="1"/>
  <c r="C43" i="13"/>
  <c r="H86" i="13"/>
  <c r="H84" i="13" s="1"/>
  <c r="F92" i="13"/>
  <c r="H92" i="13" s="1"/>
  <c r="H90" i="13" s="1"/>
  <c r="C90" i="13"/>
  <c r="F89" i="13"/>
  <c r="F64" i="13" s="1"/>
  <c r="C87" i="13"/>
  <c r="C83" i="13" s="1"/>
  <c r="C82" i="13" s="1"/>
  <c r="C55" i="12"/>
  <c r="C35" i="12" s="1"/>
  <c r="F123" i="12"/>
  <c r="I123" i="12" s="1"/>
  <c r="I60" i="12"/>
  <c r="I27" i="12"/>
  <c r="I25" i="12" s="1"/>
  <c r="I32" i="12"/>
  <c r="I30" i="12" s="1"/>
  <c r="C122" i="12"/>
  <c r="C119" i="12" s="1"/>
  <c r="C114" i="12" s="1"/>
  <c r="I111" i="12"/>
  <c r="I87" i="12"/>
  <c r="I83" i="12" s="1"/>
  <c r="C19" i="12"/>
  <c r="C18" i="12" s="1"/>
  <c r="I79" i="12"/>
  <c r="I100" i="12"/>
  <c r="I97" i="12" s="1"/>
  <c r="C132" i="11" l="1"/>
  <c r="G34" i="11"/>
  <c r="G32" i="11" s="1"/>
  <c r="G30" i="11" s="1"/>
  <c r="G18" i="11" s="1"/>
  <c r="G17" i="11" s="1"/>
  <c r="G136" i="11" s="1"/>
  <c r="G137" i="11" s="1"/>
  <c r="C130" i="12"/>
  <c r="G82" i="11"/>
  <c r="G130" i="11" s="1"/>
  <c r="H89" i="13"/>
  <c r="H87" i="13" s="1"/>
  <c r="C37" i="13"/>
  <c r="C36" i="13" s="1"/>
  <c r="H83" i="13"/>
  <c r="H82" i="13" s="1"/>
  <c r="H37" i="13"/>
  <c r="H36" i="13" s="1"/>
  <c r="F123" i="13"/>
  <c r="H64" i="13"/>
  <c r="H55" i="13" s="1"/>
  <c r="H35" i="13" s="1"/>
  <c r="C55" i="13"/>
  <c r="I82" i="12"/>
  <c r="I19" i="12"/>
  <c r="I18" i="12" s="1"/>
  <c r="C17" i="12"/>
  <c r="C145" i="12" s="1"/>
  <c r="I56" i="12"/>
  <c r="I55" i="12" s="1"/>
  <c r="I35" i="12" s="1"/>
  <c r="G146" i="11" l="1"/>
  <c r="E11" i="16" s="1"/>
  <c r="E15" i="16" s="1"/>
  <c r="G145" i="11"/>
  <c r="E10" i="16" s="1"/>
  <c r="E14" i="16" s="1"/>
  <c r="G132" i="11"/>
  <c r="G148" i="11"/>
  <c r="I146" i="11"/>
  <c r="G147" i="11"/>
  <c r="C35" i="13"/>
  <c r="I17" i="12"/>
  <c r="C132" i="12"/>
  <c r="I122" i="12"/>
  <c r="I119" i="12" s="1"/>
  <c r="I114" i="12" s="1"/>
  <c r="I145" i="11" l="1"/>
  <c r="H123" i="13"/>
  <c r="H122" i="13" s="1"/>
  <c r="H119" i="13" s="1"/>
  <c r="H114" i="13" s="1"/>
  <c r="C122" i="13"/>
  <c r="C119" i="13" s="1"/>
  <c r="C114" i="13" s="1"/>
  <c r="H20" i="13"/>
  <c r="H19" i="13" s="1"/>
  <c r="H18" i="13" s="1"/>
  <c r="H17" i="13" s="1"/>
  <c r="C19" i="13"/>
  <c r="C18" i="13" s="1"/>
  <c r="C17" i="13" s="1"/>
  <c r="I136" i="12"/>
  <c r="I137" i="12" s="1"/>
  <c r="I135" i="12"/>
  <c r="I145" i="12"/>
  <c r="F10" i="16" s="1"/>
  <c r="F14" i="16" s="1"/>
  <c r="I130" i="12"/>
  <c r="I132" i="12" s="1"/>
  <c r="I146" i="12" l="1"/>
  <c r="I147" i="12"/>
  <c r="K145" i="12"/>
  <c r="I148" i="12"/>
  <c r="C145" i="13"/>
  <c r="C130" i="13"/>
  <c r="C132" i="13" s="1"/>
  <c r="H136" i="13"/>
  <c r="H137" i="13" s="1"/>
  <c r="H145" i="13"/>
  <c r="G10" i="16" s="1"/>
  <c r="G14" i="16" s="1"/>
  <c r="H135" i="13"/>
  <c r="H130" i="13"/>
  <c r="H132" i="13" s="1"/>
  <c r="H146" i="13" l="1"/>
  <c r="G11" i="16" s="1"/>
  <c r="G15" i="16" s="1"/>
  <c r="K146" i="12"/>
  <c r="F11" i="16"/>
  <c r="F15" i="16" s="1"/>
  <c r="H147" i="13"/>
  <c r="J145" i="13"/>
  <c r="G128" i="9"/>
  <c r="G126" i="9"/>
  <c r="G125" i="9"/>
  <c r="G124" i="9"/>
  <c r="C122" i="9"/>
  <c r="C119" i="9" s="1"/>
  <c r="G121" i="9"/>
  <c r="G120" i="9"/>
  <c r="G118" i="9"/>
  <c r="G117" i="9"/>
  <c r="M117" i="9" s="1"/>
  <c r="G116" i="9"/>
  <c r="C115" i="9"/>
  <c r="E113" i="9"/>
  <c r="G113" i="9" s="1"/>
  <c r="G112" i="9"/>
  <c r="M112" i="9" s="1"/>
  <c r="C111" i="9"/>
  <c r="G110" i="9"/>
  <c r="E109" i="9"/>
  <c r="G109" i="9" s="1"/>
  <c r="G108" i="9"/>
  <c r="M108" i="9" s="1"/>
  <c r="C107" i="9"/>
  <c r="C106" i="9" s="1"/>
  <c r="C104" i="9" s="1"/>
  <c r="G105" i="9"/>
  <c r="E103" i="9"/>
  <c r="G103" i="9" s="1"/>
  <c r="E102" i="9"/>
  <c r="G102" i="9" s="1"/>
  <c r="M102" i="9" s="1"/>
  <c r="E101" i="9"/>
  <c r="G101" i="9" s="1"/>
  <c r="C100" i="9"/>
  <c r="C97" i="9" s="1"/>
  <c r="G99" i="9"/>
  <c r="G98" i="9"/>
  <c r="M98" i="9" s="1"/>
  <c r="G96" i="9"/>
  <c r="M96" i="9" s="1"/>
  <c r="E95" i="9"/>
  <c r="G95" i="9" s="1"/>
  <c r="M95" i="9" s="1"/>
  <c r="G94" i="9"/>
  <c r="C93" i="9"/>
  <c r="E92" i="9"/>
  <c r="G92" i="9" s="1"/>
  <c r="M92" i="9" s="1"/>
  <c r="G91" i="9"/>
  <c r="M91" i="9" s="1"/>
  <c r="C90" i="9"/>
  <c r="E89" i="9"/>
  <c r="G89" i="9" s="1"/>
  <c r="G88" i="9"/>
  <c r="M88" i="9" s="1"/>
  <c r="C87" i="9"/>
  <c r="E86" i="9"/>
  <c r="G86" i="9" s="1"/>
  <c r="M86" i="9" s="1"/>
  <c r="G85" i="9"/>
  <c r="M85" i="9" s="1"/>
  <c r="C84" i="9"/>
  <c r="E81" i="9"/>
  <c r="G81" i="9" s="1"/>
  <c r="G80" i="9"/>
  <c r="M80" i="9" s="1"/>
  <c r="C79" i="9"/>
  <c r="G78" i="9"/>
  <c r="G77" i="9"/>
  <c r="G76" i="9"/>
  <c r="G75" i="9"/>
  <c r="M75" i="9" s="1"/>
  <c r="G74" i="9"/>
  <c r="C73" i="9"/>
  <c r="G72" i="9"/>
  <c r="G71" i="9"/>
  <c r="G70" i="9"/>
  <c r="G69" i="9"/>
  <c r="G68" i="9"/>
  <c r="G67" i="9"/>
  <c r="M67" i="9" s="1"/>
  <c r="C66" i="9"/>
  <c r="G65" i="9"/>
  <c r="E64" i="9"/>
  <c r="G64" i="9" s="1"/>
  <c r="M64" i="9" s="1"/>
  <c r="E63" i="9"/>
  <c r="G63" i="9" s="1"/>
  <c r="E62" i="9"/>
  <c r="G62" i="9" s="1"/>
  <c r="E61" i="9"/>
  <c r="G61" i="9" s="1"/>
  <c r="C60" i="9"/>
  <c r="E59" i="9"/>
  <c r="G59" i="9" s="1"/>
  <c r="E58" i="9"/>
  <c r="G58" i="9" s="1"/>
  <c r="E57" i="9"/>
  <c r="G57" i="9" s="1"/>
  <c r="C56" i="9"/>
  <c r="C55" i="9" s="1"/>
  <c r="G54" i="9"/>
  <c r="G53" i="9"/>
  <c r="C52" i="9"/>
  <c r="G51" i="9"/>
  <c r="G50" i="9"/>
  <c r="C49" i="9"/>
  <c r="C47" i="9" s="1"/>
  <c r="G48" i="9"/>
  <c r="G46" i="9"/>
  <c r="G45" i="9"/>
  <c r="G44" i="9"/>
  <c r="C43" i="9"/>
  <c r="G42" i="9"/>
  <c r="G41" i="9"/>
  <c r="C40" i="9"/>
  <c r="G39" i="9"/>
  <c r="G38" i="9"/>
  <c r="E34" i="9"/>
  <c r="G34" i="9" s="1"/>
  <c r="E33" i="9"/>
  <c r="G33" i="9" s="1"/>
  <c r="M33" i="9" s="1"/>
  <c r="C32" i="9"/>
  <c r="C30" i="9" s="1"/>
  <c r="G31" i="9"/>
  <c r="M31" i="9" s="1"/>
  <c r="E29" i="9"/>
  <c r="G29" i="9" s="1"/>
  <c r="E28" i="9"/>
  <c r="G28" i="9" s="1"/>
  <c r="M28" i="9" s="1"/>
  <c r="C27" i="9"/>
  <c r="C25" i="9" s="1"/>
  <c r="G26" i="9"/>
  <c r="M26" i="9" s="1"/>
  <c r="G24" i="9"/>
  <c r="G23" i="9"/>
  <c r="M23" i="9" s="1"/>
  <c r="C22" i="9"/>
  <c r="E21" i="9"/>
  <c r="G20" i="9"/>
  <c r="M20" i="9" s="1"/>
  <c r="C19" i="9"/>
  <c r="M84" i="9" l="1"/>
  <c r="M90" i="9"/>
  <c r="J38" i="9"/>
  <c r="M38" i="9" s="1"/>
  <c r="J42" i="9"/>
  <c r="M42" i="9" s="1"/>
  <c r="R42" i="9" s="1"/>
  <c r="J44" i="9"/>
  <c r="M44" i="9" s="1"/>
  <c r="J46" i="9"/>
  <c r="M46" i="9" s="1"/>
  <c r="R46" i="9" s="1"/>
  <c r="J51" i="9"/>
  <c r="M51" i="9" s="1"/>
  <c r="R51" i="9" s="1"/>
  <c r="J53" i="9"/>
  <c r="M53" i="9" s="1"/>
  <c r="J58" i="9"/>
  <c r="M58" i="9" s="1"/>
  <c r="R58" i="9" s="1"/>
  <c r="J62" i="9"/>
  <c r="M62" i="9" s="1"/>
  <c r="R62" i="9" s="1"/>
  <c r="M68" i="9"/>
  <c r="R68" i="9" s="1"/>
  <c r="M70" i="9"/>
  <c r="R70" i="9" s="1"/>
  <c r="M72" i="9"/>
  <c r="R72" i="9" s="1"/>
  <c r="M74" i="9"/>
  <c r="R74" i="9" s="1"/>
  <c r="M76" i="9"/>
  <c r="R76" i="9" s="1"/>
  <c r="M78" i="9"/>
  <c r="R78" i="9" s="1"/>
  <c r="M94" i="9"/>
  <c r="M93" i="9" s="1"/>
  <c r="M99" i="9"/>
  <c r="R99" i="9" s="1"/>
  <c r="M101" i="9"/>
  <c r="M100" i="9" s="1"/>
  <c r="M103" i="9"/>
  <c r="R103" i="9" s="1"/>
  <c r="M109" i="9"/>
  <c r="R109" i="9" s="1"/>
  <c r="M113" i="9"/>
  <c r="R113" i="9" s="1"/>
  <c r="M116" i="9"/>
  <c r="M115" i="9" s="1"/>
  <c r="M118" i="9"/>
  <c r="R118" i="9" s="1"/>
  <c r="M121" i="9"/>
  <c r="R121" i="9" s="1"/>
  <c r="M124" i="9"/>
  <c r="R124" i="9" s="1"/>
  <c r="M126" i="9"/>
  <c r="R126" i="9" s="1"/>
  <c r="M24" i="9"/>
  <c r="M22" i="9" s="1"/>
  <c r="M29" i="9"/>
  <c r="M27" i="9" s="1"/>
  <c r="M25" i="9" s="1"/>
  <c r="M34" i="9"/>
  <c r="M32" i="9" s="1"/>
  <c r="M30" i="9" s="1"/>
  <c r="J39" i="9"/>
  <c r="M39" i="9" s="1"/>
  <c r="R39" i="9" s="1"/>
  <c r="J41" i="9"/>
  <c r="M41" i="9" s="1"/>
  <c r="J45" i="9"/>
  <c r="M45" i="9" s="1"/>
  <c r="R45" i="9" s="1"/>
  <c r="J48" i="9"/>
  <c r="M48" i="9" s="1"/>
  <c r="J50" i="9"/>
  <c r="M50" i="9" s="1"/>
  <c r="J54" i="9"/>
  <c r="M54" i="9" s="1"/>
  <c r="J57" i="9"/>
  <c r="M57" i="9" s="1"/>
  <c r="J59" i="9"/>
  <c r="M59" i="9" s="1"/>
  <c r="J61" i="9"/>
  <c r="M61" i="9" s="1"/>
  <c r="J63" i="9"/>
  <c r="M63" i="9" s="1"/>
  <c r="R63" i="9" s="1"/>
  <c r="M65" i="9"/>
  <c r="R65" i="9" s="1"/>
  <c r="M69" i="9"/>
  <c r="M71" i="9"/>
  <c r="R71" i="9" s="1"/>
  <c r="M77" i="9"/>
  <c r="R77" i="9" s="1"/>
  <c r="M81" i="9"/>
  <c r="M79" i="9" s="1"/>
  <c r="M89" i="9"/>
  <c r="M87" i="9" s="1"/>
  <c r="M83" i="9" s="1"/>
  <c r="M105" i="9"/>
  <c r="R105" i="9" s="1"/>
  <c r="R110" i="9"/>
  <c r="M110" i="9"/>
  <c r="M111" i="9"/>
  <c r="M120" i="9"/>
  <c r="R120" i="9" s="1"/>
  <c r="M125" i="9"/>
  <c r="R125" i="9" s="1"/>
  <c r="M128" i="9"/>
  <c r="R128" i="9" s="1"/>
  <c r="H148" i="13"/>
  <c r="J146" i="13"/>
  <c r="G21" i="9"/>
  <c r="G19" i="9" s="1"/>
  <c r="E123" i="9"/>
  <c r="G123" i="9" s="1"/>
  <c r="C37" i="9"/>
  <c r="C36" i="9" s="1"/>
  <c r="C35" i="9" s="1"/>
  <c r="G111" i="9"/>
  <c r="G84" i="9"/>
  <c r="C114" i="9"/>
  <c r="G60" i="9"/>
  <c r="G32" i="9"/>
  <c r="G30" i="9" s="1"/>
  <c r="P92" i="9"/>
  <c r="R92" i="9" s="1"/>
  <c r="G93" i="9"/>
  <c r="R102" i="9"/>
  <c r="G100" i="9"/>
  <c r="G97" i="9" s="1"/>
  <c r="G22" i="9"/>
  <c r="C83" i="9"/>
  <c r="C82" i="9" s="1"/>
  <c r="G90" i="9"/>
  <c r="P91" i="9"/>
  <c r="R91" i="9" s="1"/>
  <c r="C18" i="9"/>
  <c r="P96" i="9"/>
  <c r="R96" i="9" s="1"/>
  <c r="G115" i="9"/>
  <c r="G127" i="9"/>
  <c r="M127" i="9" s="1"/>
  <c r="R23" i="9"/>
  <c r="R26" i="9"/>
  <c r="G49" i="9"/>
  <c r="G47" i="9" s="1"/>
  <c r="G66" i="9"/>
  <c r="G73" i="9"/>
  <c r="P86" i="9"/>
  <c r="R112" i="9"/>
  <c r="G40" i="9"/>
  <c r="G52" i="9"/>
  <c r="R33" i="9"/>
  <c r="P95" i="9"/>
  <c r="R95" i="9" s="1"/>
  <c r="G56" i="9"/>
  <c r="G107" i="9"/>
  <c r="G106" i="9" s="1"/>
  <c r="G104" i="9" s="1"/>
  <c r="G27" i="9"/>
  <c r="G25" i="9" s="1"/>
  <c r="G43" i="9"/>
  <c r="R67" i="9"/>
  <c r="G79" i="9"/>
  <c r="P85" i="9"/>
  <c r="G87" i="9"/>
  <c r="M97" i="9" l="1"/>
  <c r="M107" i="9"/>
  <c r="P89" i="9"/>
  <c r="P64" i="9" s="1"/>
  <c r="R64" i="9" s="1"/>
  <c r="M66" i="9"/>
  <c r="R34" i="9"/>
  <c r="R32" i="9" s="1"/>
  <c r="R29" i="9"/>
  <c r="R24" i="9"/>
  <c r="R22" i="9" s="1"/>
  <c r="M43" i="9"/>
  <c r="R111" i="9"/>
  <c r="M21" i="9"/>
  <c r="M19" i="9" s="1"/>
  <c r="M18" i="9" s="1"/>
  <c r="M106" i="9"/>
  <c r="R81" i="9"/>
  <c r="R69" i="9"/>
  <c r="R66" i="9" s="1"/>
  <c r="R116" i="9"/>
  <c r="R101" i="9"/>
  <c r="P94" i="9"/>
  <c r="R94" i="9" s="1"/>
  <c r="R100" i="9"/>
  <c r="G122" i="9"/>
  <c r="G119" i="9" s="1"/>
  <c r="G114" i="9" s="1"/>
  <c r="M104" i="9"/>
  <c r="M82" i="9" s="1"/>
  <c r="M60" i="9"/>
  <c r="M56" i="9"/>
  <c r="M49" i="9"/>
  <c r="M47" i="9" s="1"/>
  <c r="M40" i="9"/>
  <c r="M37" i="9" s="1"/>
  <c r="M73" i="9"/>
  <c r="M52" i="9"/>
  <c r="J123" i="9"/>
  <c r="M123" i="9" s="1"/>
  <c r="M122" i="9" s="1"/>
  <c r="M119" i="9" s="1"/>
  <c r="M114" i="9" s="1"/>
  <c r="R86" i="9"/>
  <c r="G55" i="9"/>
  <c r="C130" i="9"/>
  <c r="R98" i="9"/>
  <c r="R97" i="9" s="1"/>
  <c r="R90" i="9"/>
  <c r="G83" i="9"/>
  <c r="G37" i="9"/>
  <c r="G36" i="9" s="1"/>
  <c r="C17" i="9"/>
  <c r="C145" i="9" s="1"/>
  <c r="D10" i="16" s="1"/>
  <c r="D14" i="16" s="1"/>
  <c r="R127" i="9"/>
  <c r="G18" i="9"/>
  <c r="R53" i="9"/>
  <c r="R57" i="9"/>
  <c r="R41" i="9"/>
  <c r="R40" i="9" s="1"/>
  <c r="R50" i="9"/>
  <c r="R49" i="9" s="1"/>
  <c r="R85" i="9"/>
  <c r="R28" i="9"/>
  <c r="R108" i="9"/>
  <c r="R107" i="9" s="1"/>
  <c r="R106" i="9" s="1"/>
  <c r="R104" i="9" s="1"/>
  <c r="P88" i="9"/>
  <c r="R88" i="9" s="1"/>
  <c r="R44" i="9"/>
  <c r="R43" i="9" s="1"/>
  <c r="R61" i="9"/>
  <c r="R60" i="9" s="1"/>
  <c r="R48" i="9"/>
  <c r="R93" i="9"/>
  <c r="R31" i="9"/>
  <c r="R80" i="9"/>
  <c r="R79" i="9" s="1"/>
  <c r="R75" i="9"/>
  <c r="R73" i="9" s="1"/>
  <c r="R117" i="9"/>
  <c r="R115" i="9" s="1"/>
  <c r="R89" i="9" l="1"/>
  <c r="R21" i="9"/>
  <c r="R30" i="9"/>
  <c r="M36" i="9"/>
  <c r="R87" i="9"/>
  <c r="R27" i="9"/>
  <c r="R25" i="9" s="1"/>
  <c r="M130" i="9"/>
  <c r="M135" i="9"/>
  <c r="M55" i="9"/>
  <c r="P54" i="9"/>
  <c r="R84" i="9"/>
  <c r="R83" i="9" s="1"/>
  <c r="R82" i="9" s="1"/>
  <c r="G82" i="9"/>
  <c r="G135" i="9"/>
  <c r="G35" i="9"/>
  <c r="G17" i="9" s="1"/>
  <c r="C132" i="9"/>
  <c r="G130" i="9"/>
  <c r="R47" i="9"/>
  <c r="R38" i="9"/>
  <c r="R37" i="9" s="1"/>
  <c r="M35" i="9" l="1"/>
  <c r="M17" i="9" s="1"/>
  <c r="M136" i="9" s="1"/>
  <c r="M137" i="9" s="1"/>
  <c r="M132" i="9"/>
  <c r="G136" i="9"/>
  <c r="G145" i="9"/>
  <c r="G147" i="9" s="1"/>
  <c r="G132" i="9"/>
  <c r="P123" i="9"/>
  <c r="R123" i="9" s="1"/>
  <c r="R122" i="9" s="1"/>
  <c r="R119" i="9" s="1"/>
  <c r="R114" i="9" s="1"/>
  <c r="R135" i="9" s="1"/>
  <c r="R54" i="9"/>
  <c r="R52" i="9" s="1"/>
  <c r="R36" i="9" s="1"/>
  <c r="G137" i="9" l="1"/>
  <c r="M145" i="9"/>
  <c r="M147" i="9" s="1"/>
  <c r="R130" i="9"/>
  <c r="R20" i="9"/>
  <c r="R19" i="9" s="1"/>
  <c r="R18" i="9" s="1"/>
  <c r="R59" i="9"/>
  <c r="R56" i="9" s="1"/>
  <c r="R55" i="9" s="1"/>
  <c r="R35" i="9" s="1"/>
  <c r="M146" i="9" l="1"/>
  <c r="G146" i="9"/>
  <c r="G148" i="9" s="1"/>
  <c r="R17" i="9"/>
  <c r="M148" i="9" l="1"/>
  <c r="R136" i="9"/>
  <c r="R145" i="9"/>
  <c r="H10" i="16" s="1"/>
  <c r="H14" i="16" s="1"/>
  <c r="R132" i="9"/>
  <c r="R137" i="9" l="1"/>
  <c r="R146" i="9" s="1"/>
  <c r="H11" i="16" s="1"/>
  <c r="H15" i="16" s="1"/>
  <c r="R147" i="9"/>
  <c r="T145" i="9"/>
  <c r="T146" i="9" l="1"/>
  <c r="R148"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Lyndon Martin</author>
  </authors>
  <commentList>
    <comment ref="C14" authorId="0" shapeId="0" xr:uid="{00000000-0006-0000-0000-000001000000}">
      <text>
        <r>
          <rPr>
            <b/>
            <sz val="9"/>
            <color indexed="81"/>
            <rFont val="Tahoma"/>
            <family val="2"/>
          </rPr>
          <t>FSC:</t>
        </r>
        <r>
          <rPr>
            <sz val="9"/>
            <color indexed="81"/>
            <rFont val="Tahoma"/>
            <family val="2"/>
          </rPr>
          <t xml:space="preserve">
(+) = depreciation
 (-) = appreciation</t>
        </r>
      </text>
    </comment>
    <comment ref="C16" authorId="0" shapeId="0" xr:uid="{00000000-0006-0000-0000-000002000000}">
      <text>
        <r>
          <rPr>
            <b/>
            <sz val="9"/>
            <color indexed="81"/>
            <rFont val="Tahoma"/>
            <family val="2"/>
          </rPr>
          <t>FSC:</t>
        </r>
        <r>
          <rPr>
            <sz val="9"/>
            <color indexed="81"/>
            <rFont val="Tahoma"/>
            <family val="2"/>
          </rPr>
          <t xml:space="preserve">
(+) = increase 
( -) = decrease</t>
        </r>
      </text>
    </comment>
    <comment ref="C23" authorId="0" shapeId="0" xr:uid="{00000000-0006-0000-0000-000003000000}">
      <text>
        <r>
          <rPr>
            <b/>
            <sz val="9"/>
            <color indexed="81"/>
            <rFont val="Tahoma"/>
            <family val="2"/>
          </rPr>
          <t xml:space="preserve">FSC:
</t>
        </r>
        <r>
          <rPr>
            <sz val="9"/>
            <color indexed="81"/>
            <rFont val="Tahoma"/>
            <family val="2"/>
          </rPr>
          <t xml:space="preserve">(+) = increase
 (-) = decrease
</t>
        </r>
      </text>
    </comment>
  </commentList>
</comments>
</file>

<file path=xl/sharedStrings.xml><?xml version="1.0" encoding="utf-8"?>
<sst xmlns="http://schemas.openxmlformats.org/spreadsheetml/2006/main" count="1419" uniqueCount="441">
  <si>
    <t>FINANCIAL SERVICES COMMISSION</t>
  </si>
  <si>
    <t>Basic Stress Testing Template - Version 2.0</t>
  </si>
  <si>
    <t>Basic Notes &amp; Instructions</t>
  </si>
  <si>
    <t>(1)</t>
  </si>
  <si>
    <t>Unless changing the assumptions below, please only input data in the two yellow highlighted workbook tabs labelled: Balance Sheet Data and C1 Form Data</t>
  </si>
  <si>
    <t>(2)</t>
  </si>
  <si>
    <t>A summary of the stress test results  after applying each shock is located in the 'SUMMARY' spreadsheet</t>
  </si>
  <si>
    <t>(3)</t>
  </si>
  <si>
    <t>Each scenario or shock may be changed by varying the numbers highlighted below.</t>
  </si>
  <si>
    <t>(4)</t>
  </si>
  <si>
    <t>The 'combined shocks' spreadsheet displays the cumulative effect of applying all 3 shocks together.</t>
  </si>
  <si>
    <t>(5)</t>
  </si>
  <si>
    <t>Re: Balance Sheet Data - Only the balance sheet section i.e. level codes 1 to 3.5 of the 'Securities Dealers Balance Sheet and Supplementary Information' is needed for the stress tests.</t>
  </si>
  <si>
    <t>(6)</t>
  </si>
  <si>
    <t xml:space="preserve">Re: C1 Form data - Only the 'Addendum to the C1 form (May 2016)' section of the C1 form is needed for the stress tests. Additionally, the stress test will work if only data for the </t>
  </si>
  <si>
    <t>capital base in cell C23 and 'Aggregated Risk weighted Assets Total' in cell C27 of the C1 form is entered.</t>
  </si>
  <si>
    <t>Shocks</t>
  </si>
  <si>
    <t>Shock 1:</t>
  </si>
  <si>
    <t>% change in FX rate:</t>
  </si>
  <si>
    <t>Shock 2:</t>
  </si>
  <si>
    <t>% change in Equities prices</t>
  </si>
  <si>
    <t>Domestic Interest Rate change</t>
  </si>
  <si>
    <t>International Interest Rate change</t>
  </si>
  <si>
    <t>Average modified duration of domestic short term bonds</t>
  </si>
  <si>
    <t>Average modified duration of domestic medium to long term bonds</t>
  </si>
  <si>
    <t>Average modified duration of international bonds</t>
  </si>
  <si>
    <t>Shock 3:</t>
  </si>
  <si>
    <t>% change in client investments</t>
  </si>
  <si>
    <t>Discount on sale of assets</t>
  </si>
  <si>
    <t>Factors</t>
  </si>
  <si>
    <t>Shock 1</t>
  </si>
  <si>
    <t>Shock 2</t>
  </si>
  <si>
    <t>Shock 3</t>
  </si>
  <si>
    <t>Factors applied to each shock</t>
  </si>
  <si>
    <t>RWA Impact factor i.e. the average credit risk weighting of the assets impacted by each shock. This is applied to the change in balance sheet assets after each shock for use in computing the post-shock Capital base/Risk Weighted Assets ratio</t>
  </si>
  <si>
    <t>Assumptions:</t>
  </si>
  <si>
    <t>All 'Other borrowings' are FX denominated</t>
  </si>
  <si>
    <t>All non-J$ currencies are US$ or move 1:1 with the US$</t>
  </si>
  <si>
    <t>Changes in balance sheet assets = changes in risk weighted assets</t>
  </si>
  <si>
    <t>Changes in balance sheet capital = changes in capital base</t>
  </si>
  <si>
    <t>Investments that are classified as 'normally eligible as liquid assets' are considered to be short term investments.</t>
  </si>
  <si>
    <t>Investments that are not classified on the balance sheet as 'normally eligible as liquid assets', are considered to be medium to long term investments.</t>
  </si>
  <si>
    <t>(7)</t>
  </si>
  <si>
    <r>
      <t>The average modified duration of domestic short term bonds is 1</t>
    </r>
    <r>
      <rPr>
        <b/>
        <sz val="10"/>
        <rFont val="Arial Unicode MS"/>
        <family val="2"/>
      </rPr>
      <t xml:space="preserve"> </t>
    </r>
    <r>
      <rPr>
        <b/>
        <i/>
        <sz val="10"/>
        <color theme="3" tint="0.39997558519241921"/>
        <rFont val="Arial Unicode MS"/>
        <family val="2"/>
      </rPr>
      <t>(you may substitute this estimate with a figure that is more reflective of the average duration of your company's investment portfolio)</t>
    </r>
  </si>
  <si>
    <t>(8)</t>
  </si>
  <si>
    <r>
      <t xml:space="preserve">The average modified duration of domestic medium to long term bonds is 5 </t>
    </r>
    <r>
      <rPr>
        <b/>
        <i/>
        <sz val="10"/>
        <color theme="3" tint="0.39997558519241921"/>
        <rFont val="Arial Unicode MS"/>
        <family val="2"/>
      </rPr>
      <t>(you may substitute this estimate with a figure that is more reflective of the average duration of your company's investment portfolio)</t>
    </r>
  </si>
  <si>
    <t>(9)</t>
  </si>
  <si>
    <r>
      <t xml:space="preserve">The average modified duration of international bonds is 5 </t>
    </r>
    <r>
      <rPr>
        <b/>
        <i/>
        <sz val="10"/>
        <color theme="3" tint="0.39997558519241921"/>
        <rFont val="Arial Unicode MS"/>
        <family val="2"/>
      </rPr>
      <t>(you may substitute this estimate with a figure that is more reflective of the average duration of your company's investment portfolio)</t>
    </r>
  </si>
  <si>
    <t>(10)</t>
  </si>
  <si>
    <t>The 'Client funds (not under repurchase agreements)' are all domestic.</t>
  </si>
  <si>
    <t>(11)</t>
  </si>
  <si>
    <t xml:space="preserve">The assets that are affected by shocks 1, 2 and 3 are assets which were intended to be held to maturity and therefore attract a credit risk weighting in the computaion of a dealer's capital adequacy ratio. </t>
  </si>
  <si>
    <t>The RWA Impact factor is used in computing the post-shock Capital base/Risk Weighted Assets ratio after application of each shock and has a default setting of 50%. This suggests that the average</t>
  </si>
  <si>
    <r>
      <rPr>
        <sz val="10"/>
        <rFont val="Arial Unicode MS"/>
        <family val="2"/>
      </rPr>
      <t>risk weighting of the assets impacted by each shock is 50%.</t>
    </r>
    <r>
      <rPr>
        <i/>
        <sz val="10"/>
        <rFont val="Arial Unicode MS"/>
        <family val="2"/>
      </rPr>
      <t xml:space="preserve"> </t>
    </r>
  </si>
  <si>
    <t>(It is preferrable that you calculate or estimate the actual effect that each shock would potentially have on your company's RWA and substitute the default RWA impact factor (50%) with that amount)</t>
  </si>
  <si>
    <t xml:space="preserve">SECURITIES DEALERS BALANCE SHEET AND SUPPLEMENTARY INFORMATION </t>
  </si>
  <si>
    <t>** AS AT:</t>
  </si>
  <si>
    <t>APPROVING OFFICER:</t>
  </si>
  <si>
    <t>INSTITUTION NAME:</t>
  </si>
  <si>
    <t>$'000</t>
  </si>
  <si>
    <t xml:space="preserve"> ASSETS</t>
  </si>
  <si>
    <t xml:space="preserve">     LIQUID FUNDS</t>
  </si>
  <si>
    <t>1.1.1</t>
  </si>
  <si>
    <t xml:space="preserve">         NOTES AND COINS</t>
  </si>
  <si>
    <t xml:space="preserve">1.1.1.1   </t>
  </si>
  <si>
    <t xml:space="preserve">               DOMESTIC CURRENCY</t>
  </si>
  <si>
    <t>1.1.1.2</t>
  </si>
  <si>
    <t xml:space="preserve">               FOREIGN CURRENCY</t>
  </si>
  <si>
    <t>1.1.2</t>
  </si>
  <si>
    <t xml:space="preserve">         DUE FROM BANK OF JAMAICA</t>
  </si>
  <si>
    <t>1.1.2.1</t>
  </si>
  <si>
    <t xml:space="preserve">               PRIMARY DEALER ACCOUNT</t>
  </si>
  <si>
    <t>1.1.2.2</t>
  </si>
  <si>
    <t xml:space="preserve">              OTHER ACCOUNTS DESIGNATED AS LIQUID</t>
  </si>
  <si>
    <t>1.1.3</t>
  </si>
  <si>
    <t xml:space="preserve">         DUE FROM COMMERCIAL BANKS </t>
  </si>
  <si>
    <t>1.1.3.1</t>
  </si>
  <si>
    <t xml:space="preserve">              DOMESTIC CURRENCY</t>
  </si>
  <si>
    <t>1.1.3.2</t>
  </si>
  <si>
    <t xml:space="preserve">              FOREIGN CURRENCY</t>
  </si>
  <si>
    <t>1.1.3.2.1</t>
  </si>
  <si>
    <t xml:space="preserve">                    LOCAL INSTITUTIONS</t>
  </si>
  <si>
    <t>1.1.3.2.2</t>
  </si>
  <si>
    <t xml:space="preserve">                    OVERSEAS INSTITUTIONS</t>
  </si>
  <si>
    <t>1.1.4</t>
  </si>
  <si>
    <t xml:space="preserve">        DUE FROM OTHER DEPOSIT-TAKING FINANCIAL INSTITUTIONS</t>
  </si>
  <si>
    <t>1.1.4.1</t>
  </si>
  <si>
    <t xml:space="preserve">             DOMESTIC CURRENCY</t>
  </si>
  <si>
    <t>1.1.4.2</t>
  </si>
  <si>
    <t xml:space="preserve">             FOREIGN CURRENCY</t>
  </si>
  <si>
    <t>1.1.4.2.1</t>
  </si>
  <si>
    <t xml:space="preserve">                      LOCAL INSTITUTIONS </t>
  </si>
  <si>
    <t>1.1.4.2.2</t>
  </si>
  <si>
    <t xml:space="preserve">                      OVERSEAS INSTITUTIONS </t>
  </si>
  <si>
    <t xml:space="preserve">  INVESTMENTS</t>
  </si>
  <si>
    <t>1.2.1</t>
  </si>
  <si>
    <t xml:space="preserve">       DOMESTIC CURRENCY INVESTMENTS</t>
  </si>
  <si>
    <t>1.2.1.1</t>
  </si>
  <si>
    <t xml:space="preserve">              PUBLIC SECTOR    DOMESTIC SECURITIES</t>
  </si>
  <si>
    <t>1.2.1.1.1</t>
  </si>
  <si>
    <t xml:space="preserve">                    BANK OF JAMAICA SECURITIES</t>
  </si>
  <si>
    <t>1.2.1.1.2</t>
  </si>
  <si>
    <t xml:space="preserve">                   JAMAICAN GOV'T. TREASURY BILLS</t>
  </si>
  <si>
    <t>1.2.1.1.3</t>
  </si>
  <si>
    <t xml:space="preserve">                  JAMAICAN GOV'T. LOCAL REGISTERED STOCK</t>
  </si>
  <si>
    <t>1.2.1.1.3.1</t>
  </si>
  <si>
    <t xml:space="preserve">                         NORMALLY ELIGIBLE AS LIQUID ASSETS</t>
  </si>
  <si>
    <t>1.2.1.1.3.2</t>
  </si>
  <si>
    <t xml:space="preserve">                         OTHER JA  GOV'T. LOCAL REGISTERED STOCK</t>
  </si>
  <si>
    <t>1.2.1.1.4</t>
  </si>
  <si>
    <t xml:space="preserve">                  OTHER JAMAICAN GOV'T. SECURITIES</t>
  </si>
  <si>
    <r>
      <t>1.2.1.1.4</t>
    </r>
    <r>
      <rPr>
        <sz val="10"/>
        <color indexed="10"/>
        <rFont val="Arial"/>
        <family val="2"/>
      </rPr>
      <t>.</t>
    </r>
    <r>
      <rPr>
        <sz val="10"/>
        <rFont val="Arial"/>
        <family val="2"/>
      </rPr>
      <t>1</t>
    </r>
  </si>
  <si>
    <t>1.2.1.1.4.2</t>
  </si>
  <si>
    <t xml:space="preserve">                         OTHER JA  GOV'T. SECURITIES </t>
  </si>
  <si>
    <t>1.2.1.1.5</t>
  </si>
  <si>
    <t xml:space="preserve">            OTHER PUBLIC SECTOR  SECURITIES</t>
  </si>
  <si>
    <t>1.2.1.2</t>
  </si>
  <si>
    <t xml:space="preserve">            DOMESTIC  SECURITIES PURCHASED  WITH A VIEW TO RESALE</t>
  </si>
  <si>
    <t>1.2.1.2.1</t>
  </si>
  <si>
    <t xml:space="preserve">                  FROM BANK OF JAMAICA</t>
  </si>
  <si>
    <t>1.2.1.2.2</t>
  </si>
  <si>
    <t xml:space="preserve">                  FROM OTHER COUNTER - PARTIES</t>
  </si>
  <si>
    <t>1.2.1.2.2.1</t>
  </si>
  <si>
    <t xml:space="preserve">                        NORMALLY ELIGIBLE AS LIQUID ASSETS</t>
  </si>
  <si>
    <t>1.2.1.2.2.2</t>
  </si>
  <si>
    <t xml:space="preserve">                        OTHER  </t>
  </si>
  <si>
    <t>1.2.1.3</t>
  </si>
  <si>
    <t xml:space="preserve">          OTHER LOCAL SECURITIES</t>
  </si>
  <si>
    <t>1.2.1.3.1</t>
  </si>
  <si>
    <t xml:space="preserve">                  INVESTMENTS IN SHARES </t>
  </si>
  <si>
    <t>1.2.1.3.2</t>
  </si>
  <si>
    <t xml:space="preserve">                  OTHER  SECURITIES</t>
  </si>
  <si>
    <t>1.2.2</t>
  </si>
  <si>
    <t xml:space="preserve">     FOREIGN  CURRENCY INVESTMENTS</t>
  </si>
  <si>
    <t>1.2.2.1</t>
  </si>
  <si>
    <t xml:space="preserve">          JAMAICAN GOV'T. FOREIGN CURRENCY SECURITIES</t>
  </si>
  <si>
    <t>1.2.2.1.1</t>
  </si>
  <si>
    <t xml:space="preserve">                 LOCALLY ISSUED AND REGISTERED TO INSTITUTION</t>
  </si>
  <si>
    <t>1.2.2.1.2</t>
  </si>
  <si>
    <t xml:space="preserve">                 PURCHASED UNDER MARGIN ARRANGEMENTS</t>
  </si>
  <si>
    <t>1.2.2.1.3</t>
  </si>
  <si>
    <t xml:space="preserve">                 PURCHASED UNDER REPO ARRANGEMENTS</t>
  </si>
  <si>
    <t>1.2.2.2.</t>
  </si>
  <si>
    <t xml:space="preserve">         FOREIGN GOVERNMENT SECURITIES</t>
  </si>
  <si>
    <t>1.2.2.2.1</t>
  </si>
  <si>
    <t xml:space="preserve">                 REGISTERED TO INSTITUTION</t>
  </si>
  <si>
    <t>1.2.2.2.2</t>
  </si>
  <si>
    <t>1.2.2.2.3</t>
  </si>
  <si>
    <t>1.2.2.3</t>
  </si>
  <si>
    <t xml:space="preserve">         OTHER  FOREIGN CURRENCY INVESTMENTS</t>
  </si>
  <si>
    <t>1.2.3</t>
  </si>
  <si>
    <t xml:space="preserve">   LESS PROVISION FOR INVESTMENT LOSSES</t>
  </si>
  <si>
    <r>
      <t xml:space="preserve"> LOANS, ADVANCES &amp; DISCOUNTS</t>
    </r>
    <r>
      <rPr>
        <i/>
        <sz val="11"/>
        <rFont val="Arial"/>
        <family val="2"/>
      </rPr>
      <t xml:space="preserve"> (net of IFRS Provisions) </t>
    </r>
  </si>
  <si>
    <t>1.3.1</t>
  </si>
  <si>
    <t xml:space="preserve">      PUBLIC SECTOR (Central/Local Govt/Public Entities ) LOANS  </t>
  </si>
  <si>
    <t>1.3.2</t>
  </si>
  <si>
    <t xml:space="preserve">      FINANCIAL INSTITUTIONS LOANS </t>
  </si>
  <si>
    <t>1.3.3</t>
  </si>
  <si>
    <t xml:space="preserve">      PRIVATE SECTOR LOANS </t>
  </si>
  <si>
    <t>1.3.4</t>
  </si>
  <si>
    <t xml:space="preserve">      OVERSEAS RESIDENTS LOANS </t>
  </si>
  <si>
    <t>1.3.5</t>
  </si>
  <si>
    <t xml:space="preserve">      LOANS FUNDED BY SPECIALIZED INSTS.(e.g. EXIM,DBJ,NHT,JMB)</t>
  </si>
  <si>
    <t>1.3.6</t>
  </si>
  <si>
    <t xml:space="preserve">      LESS PROVISION FOR LOAN LOSSES</t>
  </si>
  <si>
    <t xml:space="preserve"> ACCOUNTS RECEIVABLE</t>
  </si>
  <si>
    <t>1.4.1</t>
  </si>
  <si>
    <t xml:space="preserve">      FROM BANKS AND DEPOSIT-TAKING INSTITUTIONS </t>
  </si>
  <si>
    <t>1.4.2</t>
  </si>
  <si>
    <t xml:space="preserve">      ON INVESTMENTS </t>
  </si>
  <si>
    <t>1.4.3</t>
  </si>
  <si>
    <t xml:space="preserve">      ON LOANS </t>
  </si>
  <si>
    <t>1.4.4</t>
  </si>
  <si>
    <t xml:space="preserve">      OTHER RECEIVABLES </t>
  </si>
  <si>
    <t xml:space="preserve"> FIXED ASSETS ( net of depreciation) </t>
  </si>
  <si>
    <t xml:space="preserve"> OTHER ASSETS</t>
  </si>
  <si>
    <t>1.6.1</t>
  </si>
  <si>
    <t xml:space="preserve">       DOMESTIC CURRENCY</t>
  </si>
  <si>
    <t>1.6.2</t>
  </si>
  <si>
    <t xml:space="preserve">       FOREIGN CURRENCY</t>
  </si>
  <si>
    <t xml:space="preserve">   LIABILITIES</t>
  </si>
  <si>
    <t xml:space="preserve">     REPO LIABILITIES</t>
  </si>
  <si>
    <t>2.1.1</t>
  </si>
  <si>
    <t xml:space="preserve">            REPO LIABILITIES WITH RETAIL CLIENTS</t>
  </si>
  <si>
    <t>2.1.1.1</t>
  </si>
  <si>
    <t xml:space="preserve">                 DOMESTIC CURRENCY</t>
  </si>
  <si>
    <t>2.1.1.2</t>
  </si>
  <si>
    <t xml:space="preserve">                 FOREIGN CURRENCY </t>
  </si>
  <si>
    <t>2.1.2</t>
  </si>
  <si>
    <t xml:space="preserve">            REPO LIABILITIES WITH NON-FINANCIAL CORPORATE  CLIENTS</t>
  </si>
  <si>
    <t>2.1.2.1</t>
  </si>
  <si>
    <t>2.1.2.2</t>
  </si>
  <si>
    <t>2.1.3</t>
  </si>
  <si>
    <t xml:space="preserve">            REPO LIABILITIES WITH DTIs</t>
  </si>
  <si>
    <t>2.1.3.1</t>
  </si>
  <si>
    <t>2.1.3.2</t>
  </si>
  <si>
    <t xml:space="preserve">                 FOREIGN CURRENCY</t>
  </si>
  <si>
    <t>2.1.4</t>
  </si>
  <si>
    <t xml:space="preserve">           REPO LIABILITIES WITH OTHER SDs/FSC LICENSEES</t>
  </si>
  <si>
    <t>2.1.4.1</t>
  </si>
  <si>
    <t>2.1.4.2</t>
  </si>
  <si>
    <t xml:space="preserve">   CLIENT FUNDS  (not under Repo Agreement) </t>
  </si>
  <si>
    <t xml:space="preserve">   BORROWINGS</t>
  </si>
  <si>
    <t>2.3.1</t>
  </si>
  <si>
    <t xml:space="preserve">        DUE TO BANK OF JAMAICA </t>
  </si>
  <si>
    <t>2.3.2</t>
  </si>
  <si>
    <t xml:space="preserve">        DUE TO  LOCAL BANKS AND FINANCIAL INSTITUTIONS</t>
  </si>
  <si>
    <t>2.3.3</t>
  </si>
  <si>
    <t xml:space="preserve">       DUE TO OVERSEAS BANKS AND FINANCIAL INSTITUTIONS</t>
  </si>
  <si>
    <t>2.3.3.1</t>
  </si>
  <si>
    <t xml:space="preserve">              MARGIN FUNDING</t>
  </si>
  <si>
    <t>2.3.3.2</t>
  </si>
  <si>
    <t xml:space="preserve">             OTHER FUNDING</t>
  </si>
  <si>
    <t>2.3.4</t>
  </si>
  <si>
    <t xml:space="preserve">       OTHER BORROWINGS </t>
  </si>
  <si>
    <t xml:space="preserve">  SUNDRY CURRENT LIABILITIES</t>
  </si>
  <si>
    <t>2.4.1</t>
  </si>
  <si>
    <t xml:space="preserve">       ACCOUNTS PAYABLE</t>
  </si>
  <si>
    <t>2.4.2</t>
  </si>
  <si>
    <t xml:space="preserve">       INTEREST ACCRUED</t>
  </si>
  <si>
    <t>2.4.2.1</t>
  </si>
  <si>
    <t xml:space="preserve">           ON REPURCHASED/MARGIN AGREEMENTS </t>
  </si>
  <si>
    <t>2.4.2.1.1</t>
  </si>
  <si>
    <t xml:space="preserve">                 DOMESTIC CURRENCY DEPOSITS / BORROWINGS</t>
  </si>
  <si>
    <t>2.4.2.1.2</t>
  </si>
  <si>
    <t xml:space="preserve">                 FOREIGN CURRENCY DEPOSITS / BORROWINGS</t>
  </si>
  <si>
    <t>2.4.2.2</t>
  </si>
  <si>
    <t xml:space="preserve">           OTHER INTEREST ACCRUED </t>
  </si>
  <si>
    <t xml:space="preserve"> OTHER LIABILITIES</t>
  </si>
  <si>
    <t>2.5.1</t>
  </si>
  <si>
    <t xml:space="preserve">      DOMESTIC CURRENCY</t>
  </si>
  <si>
    <t>2.5.2</t>
  </si>
  <si>
    <t xml:space="preserve">      FOREIGN CURRENCY</t>
  </si>
  <si>
    <t>CAPITAL ACCOUNTS</t>
  </si>
  <si>
    <t xml:space="preserve">        CAPITAL PAID UP</t>
  </si>
  <si>
    <t>3.1.1.</t>
  </si>
  <si>
    <t xml:space="preserve">            ORDINARY SHARES </t>
  </si>
  <si>
    <t>3.1.2</t>
  </si>
  <si>
    <t xml:space="preserve">            QUALIFYING PREFERENCE SHARES </t>
  </si>
  <si>
    <t xml:space="preserve">        SHARE PREMIUM</t>
  </si>
  <si>
    <t xml:space="preserve">        RESERVES</t>
  </si>
  <si>
    <t>3.3.1</t>
  </si>
  <si>
    <t xml:space="preserve">                 REDEMPTION RESERVES</t>
  </si>
  <si>
    <t>3.3.2</t>
  </si>
  <si>
    <t xml:space="preserve">                 CAPITAL  RESERVES</t>
  </si>
  <si>
    <t>3.3.3</t>
  </si>
  <si>
    <t xml:space="preserve">                  REVALUATION RESERVES</t>
  </si>
  <si>
    <t>3.3.3.1</t>
  </si>
  <si>
    <t xml:space="preserve">                        ARISING FROM FAIR VALUE ACCOUNTING</t>
  </si>
  <si>
    <t>3.3.3.2</t>
  </si>
  <si>
    <t xml:space="preserve">                        OTHER REVALUATION RESERVES</t>
  </si>
  <si>
    <t>3.3.4</t>
  </si>
  <si>
    <t xml:space="preserve">                 OTHER NON DISTRIBUTABLE RESERVES</t>
  </si>
  <si>
    <t>3.3.5</t>
  </si>
  <si>
    <t xml:space="preserve">                 GENERAL RESERVES</t>
  </si>
  <si>
    <t xml:space="preserve">     PRIOR YEARS' RETAINED EARNINGS/(ACCUMULATED DEFICIT)</t>
  </si>
  <si>
    <t xml:space="preserve">     UNAPPROPRIATED PROFITS/ (LOSSES)</t>
  </si>
  <si>
    <t xml:space="preserve"> MEMORANDA ITEMS</t>
  </si>
  <si>
    <t xml:space="preserve">    ASSETS ASSIGNED AS COLLATERAL</t>
  </si>
  <si>
    <t>4.1.1</t>
  </si>
  <si>
    <t xml:space="preserve">         PLACEMENTS</t>
  </si>
  <si>
    <t>4.1.2</t>
  </si>
  <si>
    <t xml:space="preserve">         TO BANK OF JAMAICA </t>
  </si>
  <si>
    <t>4.1.3</t>
  </si>
  <si>
    <t xml:space="preserve">         SECURITIES  NORMALLY ELIGIBLE AS LIQUID  ASSETS </t>
  </si>
  <si>
    <t>4.1.4</t>
  </si>
  <si>
    <t xml:space="preserve">         OTHER SECURITIES </t>
  </si>
  <si>
    <t xml:space="preserve">   UNDRAWN CREDIT COMMITMENTS FOR CLIENTS  </t>
  </si>
  <si>
    <t xml:space="preserve">   UNDRAWN CREDIT LINES  AVAILABLE TO REPORTING INSTITUTION </t>
  </si>
  <si>
    <t>4.3.1</t>
  </si>
  <si>
    <t xml:space="preserve">         DOMESTIC  CURRENCY CREDIT   LINES </t>
  </si>
  <si>
    <t>4.3.2</t>
  </si>
  <si>
    <t xml:space="preserve">         FOREIGN CURRENCY CREDIT LINES </t>
  </si>
  <si>
    <t>4.3.2.1</t>
  </si>
  <si>
    <t xml:space="preserve">                LOCAL INSTITUTIONS </t>
  </si>
  <si>
    <t>4.3.2.2.</t>
  </si>
  <si>
    <t xml:space="preserve">                OVERSEAS INSTITUTIONS </t>
  </si>
  <si>
    <t xml:space="preserve">  PAST DUE LOANS </t>
  </si>
  <si>
    <t>4.4.1</t>
  </si>
  <si>
    <t xml:space="preserve">        1-3MTHS PAST DUE </t>
  </si>
  <si>
    <t>4.4.2</t>
  </si>
  <si>
    <t xml:space="preserve">        OVER 3MTHS PAST DUE </t>
  </si>
  <si>
    <t xml:space="preserve"> PENDING LITIGATION</t>
  </si>
  <si>
    <t xml:space="preserve"> SYNDICATED LOANS</t>
  </si>
  <si>
    <t xml:space="preserve"> LOAN PARTICIPATION</t>
  </si>
  <si>
    <t>4.7.1</t>
  </si>
  <si>
    <t xml:space="preserve">        SECURED LOANS</t>
  </si>
  <si>
    <t>4.7.2</t>
  </si>
  <si>
    <t xml:space="preserve">        UNSECURED LOANS</t>
  </si>
  <si>
    <t xml:space="preserve">FUNDS UNDER MANAGEMENT ( Non-Discretionary) </t>
  </si>
  <si>
    <t>4.8.1</t>
  </si>
  <si>
    <t xml:space="preserve">        PENSION FUNDS </t>
  </si>
  <si>
    <t>4.8.2</t>
  </si>
  <si>
    <t xml:space="preserve">        OTHER FUNDS </t>
  </si>
  <si>
    <r>
      <t xml:space="preserve"> LOANS TO STAFF </t>
    </r>
    <r>
      <rPr>
        <sz val="10"/>
        <rFont val="Arial"/>
        <family val="2"/>
      </rPr>
      <t xml:space="preserve">(EXCLUDING CONNECTED PARTIES) </t>
    </r>
  </si>
  <si>
    <t xml:space="preserve"> FUNDING TO CONNECTED PARTIES</t>
  </si>
  <si>
    <t>4.10.1</t>
  </si>
  <si>
    <t xml:space="preserve">        PLACEMENTS</t>
  </si>
  <si>
    <t>4.10.2</t>
  </si>
  <si>
    <t xml:space="preserve">        INVESTMENTS</t>
  </si>
  <si>
    <t>4.10.3</t>
  </si>
  <si>
    <t xml:space="preserve">        CREDITS</t>
  </si>
  <si>
    <t>4.10.4</t>
  </si>
  <si>
    <t xml:space="preserve">         ACCOUNTS  RECEIVABLE </t>
  </si>
  <si>
    <t>4.10.5</t>
  </si>
  <si>
    <t xml:space="preserve">         REPURCHASE TRANSACTIONS</t>
  </si>
  <si>
    <t>4.10.6</t>
  </si>
  <si>
    <t xml:space="preserve">         OTHER</t>
  </si>
  <si>
    <t xml:space="preserve"> FUNDING  FROM CONNECTED PARTIES</t>
  </si>
  <si>
    <t>4.11.1</t>
  </si>
  <si>
    <t xml:space="preserve">         CAPITAL</t>
  </si>
  <si>
    <t>4.11.2</t>
  </si>
  <si>
    <t xml:space="preserve">         DEPOSITS</t>
  </si>
  <si>
    <t>4.11.3</t>
  </si>
  <si>
    <t xml:space="preserve">         ACCOUNTS PAYABLE</t>
  </si>
  <si>
    <t>4.11.4</t>
  </si>
  <si>
    <t>4.11.5</t>
  </si>
  <si>
    <t>REPO ROLL OVER RATIO (%)</t>
  </si>
  <si>
    <t xml:space="preserve">        NUMBER OF REPO CONTRACTS ROLLED DURING THE REPORTING PERIOD</t>
  </si>
  <si>
    <t xml:space="preserve">        NUMBER OF REPO CONTRACTS AS AT THE BEGINNING OF REPORTING PERIOD</t>
  </si>
  <si>
    <t>10 DAY MATURITY PROFILE (ASSETS)</t>
  </si>
  <si>
    <t xml:space="preserve">       JAMAICAN DOLLAR DENOMINATED</t>
  </si>
  <si>
    <t>FX Amts (US$, £, CAD$,€)</t>
  </si>
  <si>
    <t xml:space="preserve">       UNITED STATES DOLLAR DENOMINATED  (in US$ 000)</t>
  </si>
  <si>
    <t xml:space="preserve">       STERLING DENOMINATED (in £ 000)</t>
  </si>
  <si>
    <t xml:space="preserve">       CANADIAN DOLLAR DENOMINATED (in CAD$ 000)</t>
  </si>
  <si>
    <t xml:space="preserve">       EURO DENOMINATED (in € 000)</t>
  </si>
  <si>
    <t xml:space="preserve">       ALL OTHER CURRENCIES (US DOLLAR EQUIVALENT)  (in US$ 000)</t>
  </si>
  <si>
    <t>10 DAY MATURITY PROFILE (LIABILITIES)</t>
  </si>
  <si>
    <t xml:space="preserve">       UNITED STATES DOLLARS DENOMINATED  (in US$ 000)</t>
  </si>
  <si>
    <t>10 DAY MATURITY  GAP</t>
  </si>
  <si>
    <t>EXCHANGE RATES APPLICABLE AT THE END OF THE REPORTING PERIOD</t>
  </si>
  <si>
    <t xml:space="preserve">       UNITED STATES DOLLAR EXCHANGE RATE</t>
  </si>
  <si>
    <t xml:space="preserve">       STERLING EXCHANGE RATE</t>
  </si>
  <si>
    <t xml:space="preserve">       CANADIAN DOLLAR EXCHANGE RATE</t>
  </si>
  <si>
    <t xml:space="preserve">       EURO EXCHANGE RATE</t>
  </si>
  <si>
    <t>We declare that to the best of our knowledge, information and belief, the foregoing</t>
  </si>
  <si>
    <t xml:space="preserve"> is accurate and has been prepared from the accounting and other records</t>
  </si>
  <si>
    <t xml:space="preserve"> of the licensee for the purposes of Securities Act </t>
  </si>
  <si>
    <t xml:space="preserve">Approving Officer </t>
  </si>
  <si>
    <t>Date</t>
  </si>
  <si>
    <t>*</t>
  </si>
  <si>
    <t>* Signature of another Senior Management Officer required.  Title is to be indicated.</t>
  </si>
  <si>
    <r>
      <t xml:space="preserve">ADDENDUM TO C1 FORM </t>
    </r>
    <r>
      <rPr>
        <b/>
        <sz val="10"/>
        <color indexed="12"/>
        <rFont val="Calibri"/>
        <family val="2"/>
      </rPr>
      <t>(May 2016 version)</t>
    </r>
  </si>
  <si>
    <t>{For Use in Determining the Capital base to Risk Weighted Assets Ratio (inclusive of an Operational Risk Weighted Assets Component)}</t>
  </si>
  <si>
    <t>LICENSEE:</t>
  </si>
  <si>
    <t>REPORTING PERIOD:</t>
  </si>
  <si>
    <r>
      <t xml:space="preserve">RISK WEIGHTED ASSETS TOTAL Part 3 (Operational RWA) COMPUTATION </t>
    </r>
    <r>
      <rPr>
        <b/>
        <sz val="10"/>
        <rFont val="Calibri"/>
        <family val="2"/>
      </rPr>
      <t/>
    </r>
  </si>
  <si>
    <t>Alpha</t>
  </si>
  <si>
    <t>J$'000</t>
  </si>
  <si>
    <t>Total Balance Sheet Assets</t>
  </si>
  <si>
    <r>
      <t xml:space="preserve">Total </t>
    </r>
    <r>
      <rPr>
        <b/>
        <sz val="11"/>
        <rFont val="Calibri"/>
        <family val="2"/>
      </rPr>
      <t>OFF</t>
    </r>
    <r>
      <rPr>
        <sz val="11"/>
        <rFont val="Calibri"/>
        <family val="2"/>
      </rPr>
      <t xml:space="preserve"> Balance Sheet Funds Under Management</t>
    </r>
  </si>
  <si>
    <t>Total Balance Sheet Assets &amp; Off Balance Sheet Funds under Management</t>
  </si>
  <si>
    <t>Operational Risk Weighted Assets</t>
  </si>
  <si>
    <r>
      <t xml:space="preserve">CAPITAL ADEQUACY RATIO COMPUTATION </t>
    </r>
    <r>
      <rPr>
        <b/>
        <sz val="11"/>
        <color indexed="60"/>
        <rFont val="Calibri"/>
        <family val="2"/>
      </rPr>
      <t>(Revised)</t>
    </r>
  </si>
  <si>
    <t>CAPITAL BASE:</t>
  </si>
  <si>
    <r>
      <t xml:space="preserve">RISK WEIGHTED ASSETS TOTAL Part 1 </t>
    </r>
    <r>
      <rPr>
        <b/>
        <i/>
        <sz val="11"/>
        <color indexed="62"/>
        <rFont val="Calibri"/>
        <family val="2"/>
      </rPr>
      <t>(Credit Risk)</t>
    </r>
    <r>
      <rPr>
        <i/>
        <sz val="11"/>
        <rFont val="Calibri"/>
        <family val="2"/>
      </rPr>
      <t>:</t>
    </r>
  </si>
  <si>
    <r>
      <t xml:space="preserve">RISK WEIGHTED ASSETS TOTAL Part 2 </t>
    </r>
    <r>
      <rPr>
        <b/>
        <i/>
        <sz val="11"/>
        <color indexed="53"/>
        <rFont val="Calibri"/>
        <family val="2"/>
      </rPr>
      <t>(Market Risk)</t>
    </r>
    <r>
      <rPr>
        <i/>
        <sz val="11"/>
        <rFont val="Calibri"/>
        <family val="2"/>
      </rPr>
      <t>:</t>
    </r>
  </si>
  <si>
    <r>
      <t xml:space="preserve">RISK WEIGHTED ASSETS TOTAL Part 3 </t>
    </r>
    <r>
      <rPr>
        <b/>
        <i/>
        <sz val="11"/>
        <color indexed="10"/>
        <rFont val="Calibri"/>
        <family val="2"/>
      </rPr>
      <t>(Operational Risk)</t>
    </r>
    <r>
      <rPr>
        <i/>
        <sz val="11"/>
        <rFont val="Calibri"/>
        <family val="2"/>
      </rPr>
      <t>:</t>
    </r>
  </si>
  <si>
    <t>AGGREGATE RISK WEIGHTED ASSETS TOTAL:</t>
  </si>
  <si>
    <r>
      <t xml:space="preserve">CAPITAL/RISK WEIGHTED ASSETS RATIO </t>
    </r>
    <r>
      <rPr>
        <b/>
        <sz val="11"/>
        <color indexed="60"/>
        <rFont val="Calibri"/>
        <family val="2"/>
      </rPr>
      <t>(Revised)</t>
    </r>
    <r>
      <rPr>
        <b/>
        <sz val="11"/>
        <rFont val="Calibri"/>
        <family val="2"/>
      </rPr>
      <t>:</t>
    </r>
  </si>
  <si>
    <t>CONCLUSION:</t>
  </si>
  <si>
    <t>Key Notes:</t>
  </si>
  <si>
    <t>(i)  Effective April 1, 2016, this page should be used in conjuction with all other pages of the C1 form prepared for the same reporting period.</t>
  </si>
  <si>
    <t>(ii) Amounts should only be reported in the cells highlighted in yellow.</t>
  </si>
  <si>
    <t xml:space="preserve">(iii) Results obtained from the computation of the Capital base to Risk Weighted Assets Ratio appearing on this page supercedes all other computations for the same reporting period. </t>
  </si>
  <si>
    <r>
      <t xml:space="preserve">SECURITIES DEALERS' STRESS TEST RESULTS </t>
    </r>
    <r>
      <rPr>
        <b/>
        <sz val="12"/>
        <color rgb="FF00B050"/>
        <rFont val="Arial"/>
        <family val="2"/>
      </rPr>
      <t>(Shock 1)</t>
    </r>
  </si>
  <si>
    <t>SHOCK 1 IMPACT</t>
  </si>
  <si>
    <t>Adjustment 1 - FX rate</t>
  </si>
  <si>
    <t>Name of Securities Dealer</t>
  </si>
  <si>
    <t>depreciation in FX rate</t>
  </si>
  <si>
    <t>Reporting Date</t>
  </si>
  <si>
    <t>(+) = depreciation; (-) =appreciation</t>
  </si>
  <si>
    <t>Approving Officer</t>
  </si>
  <si>
    <t>Baseline Balace Sheet</t>
  </si>
  <si>
    <t>Balance Sheet Adjustments:</t>
  </si>
  <si>
    <t>Adjusted Balance Sheet (1)</t>
  </si>
  <si>
    <t>2 and 3</t>
  </si>
  <si>
    <t xml:space="preserve">   LIABILITIES AND CAPITAL</t>
  </si>
  <si>
    <t>Difference</t>
  </si>
  <si>
    <t>ASSETS less LIABILITIES  and CAPITAL</t>
  </si>
  <si>
    <r>
      <t xml:space="preserve">BALANCE SHEET &amp; OTHER CHANGES </t>
    </r>
    <r>
      <rPr>
        <u/>
        <sz val="11"/>
        <rFont val="Arial"/>
        <family val="2"/>
      </rPr>
      <t>(From Baseline to Adjusted)</t>
    </r>
  </si>
  <si>
    <t>Change in Balance Sheet Capital/Regulatory Capital ($'000)</t>
  </si>
  <si>
    <t>Change in Balance Sheet Assets ($'000)</t>
  </si>
  <si>
    <t>Change in Risk Weighted Assets ($'000)</t>
  </si>
  <si>
    <t>MEMORANDA ITEMS</t>
  </si>
  <si>
    <t>Capital Base (Tier 1 + Tier 2 Capital - Prescribed deductions):</t>
  </si>
  <si>
    <t>Risk Weighted Assets Total (CRWA + MRWA + ORWA + FXE):</t>
  </si>
  <si>
    <t>STRESS TEST RESULTS SUMMARY (Shock 1)</t>
  </si>
  <si>
    <t>Pre-Shock</t>
  </si>
  <si>
    <t>Post-Shock  1</t>
  </si>
  <si>
    <t>Statutory Benchmark:</t>
  </si>
  <si>
    <t>Aggregate post-shock results satisfy benchmark (Yes/No)?</t>
  </si>
  <si>
    <t>CAPITAL / TOTAL ASSETS</t>
  </si>
  <si>
    <t xml:space="preserve">CAPITAL BASE / RISK WEIGHTED ASSETS </t>
  </si>
  <si>
    <t>Incremental change in Capital  to Total Assets ratio after shock:</t>
  </si>
  <si>
    <t>Incremental change in Capital base to risk weighted assets ratio after shock:</t>
  </si>
  <si>
    <r>
      <t xml:space="preserve">SECURITIES DEALERS' STRESS TEST RESULTS </t>
    </r>
    <r>
      <rPr>
        <b/>
        <sz val="12"/>
        <color rgb="FF00B050"/>
        <rFont val="Arial"/>
        <family val="2"/>
      </rPr>
      <t>(Shock 2)</t>
    </r>
  </si>
  <si>
    <t>SHOCK 2 IMPACT</t>
  </si>
  <si>
    <t>Adjustment 2 - Interest Rates and Securities Prices</t>
  </si>
  <si>
    <t>Price adjustments</t>
  </si>
  <si>
    <t>+= up; - =down</t>
  </si>
  <si>
    <t>Equities</t>
  </si>
  <si>
    <t>Adjusted Balance Sheet (2)</t>
  </si>
  <si>
    <t>Domestic Int. Rate change</t>
  </si>
  <si>
    <t>International Int. Rate change</t>
  </si>
  <si>
    <t>Factor to apply to prices of Short Term Bonds (Dom)</t>
  </si>
  <si>
    <t>Factor to apply to prices of Medium &amp; Long Term Bonds (Dom)</t>
  </si>
  <si>
    <t>Factor to apply to prices of International Bonds</t>
  </si>
  <si>
    <t>STRESS TEST RESULTS SUMMARY (Shock 2)</t>
  </si>
  <si>
    <t>Post-Shock  2</t>
  </si>
  <si>
    <r>
      <t xml:space="preserve">SECURITIES DEALERS' STRESS TEST RESULTS </t>
    </r>
    <r>
      <rPr>
        <b/>
        <sz val="12"/>
        <color rgb="FF00B050"/>
        <rFont val="Arial"/>
        <family val="2"/>
      </rPr>
      <t>(Shock 3)</t>
    </r>
  </si>
  <si>
    <t>SHOCK 3 IMPACT</t>
  </si>
  <si>
    <t>Adjustment 3 - Client Exit</t>
  </si>
  <si>
    <t>Adjustments in client and asset balances</t>
  </si>
  <si>
    <t>Client Exit</t>
  </si>
  <si>
    <t>Adjusted Balance Sheet (3)</t>
  </si>
  <si>
    <t>STRESS TEST RESULTS SUMMARY (Shock 3)</t>
  </si>
  <si>
    <t xml:space="preserve">Post-Shock 3 </t>
  </si>
  <si>
    <r>
      <t xml:space="preserve">SECURITIES DEALERS' STRESS TEST RESULTS </t>
    </r>
    <r>
      <rPr>
        <b/>
        <sz val="12"/>
        <color rgb="FF00B050"/>
        <rFont val="Arial"/>
        <family val="2"/>
      </rPr>
      <t>(Combined Shocks)</t>
    </r>
  </si>
  <si>
    <t>SHOCKS 1 &amp; 2 IMPACT</t>
  </si>
  <si>
    <t>SHOCKS 1, 2 &amp; 3 IMPACT</t>
  </si>
  <si>
    <t>Adjusted Balance Sheet (Aggregate)</t>
  </si>
  <si>
    <t>STRESS TEST RESULTS SUMMARY (Combined Shocks)</t>
  </si>
  <si>
    <t>Post-Shocks  1 &amp; 2</t>
  </si>
  <si>
    <t xml:space="preserve">Post-Shocks  1, 2 and 3 </t>
  </si>
  <si>
    <t xml:space="preserve">SECURITIES DEALERS' SUMMARY STRESS TEST RESULTS </t>
  </si>
  <si>
    <t>Post-Shock 1</t>
  </si>
  <si>
    <t>Post-Shock 2</t>
  </si>
  <si>
    <t>Post-Shock 3</t>
  </si>
  <si>
    <t>After Combined Shocks</t>
  </si>
  <si>
    <t>Capital/Total Assets (%)</t>
  </si>
  <si>
    <t>Capital base/Risk Weighted Assets (%)</t>
  </si>
  <si>
    <t>COMPLIANCE WITH REGULATORY BENCHMARKS (Yes or No)</t>
  </si>
  <si>
    <t>Benchmark:</t>
  </si>
  <si>
    <t>Capital/Total Assets</t>
  </si>
  <si>
    <t xml:space="preserve">Benchmark: </t>
  </si>
  <si>
    <t>Capital base/Risk Weighted Assets</t>
  </si>
  <si>
    <t>Shocks Applied</t>
  </si>
  <si>
    <t>Factors Applied</t>
  </si>
  <si>
    <t>RWA Impact factor i.e. the %age applied to the change in balance sheet assets after each shock for use in computing the post-shock Capital base/Risk Weighted Assets ratio is 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</si>
</sst>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_(* \(#,##0.00\);_(* &quot;-&quot;??_);_(@_)"/>
    <numFmt numFmtId="164" formatCode="_-* #,##0.00_-;\-* #,##0.00_-;_-* &quot;-&quot;??_-;_-@_-"/>
    <numFmt numFmtId="165" formatCode="0.0%"/>
    <numFmt numFmtId="166" formatCode="#,##0%;[Red]\(#,##0%\)"/>
    <numFmt numFmtId="167" formatCode="#,##0;[Red]\(#,##0\)"/>
    <numFmt numFmtId="168" formatCode="[$-2009]mmmm\ dd\,\ yyyy;@"/>
    <numFmt numFmtId="169" formatCode="_(* #,##0_);_(* \(#,##0\);_(* &quot;-&quot;??_);_(@_)"/>
    <numFmt numFmtId="170" formatCode="0.0"/>
    <numFmt numFmtId="171" formatCode="yyyy\ mm\ dd"/>
    <numFmt numFmtId="172" formatCode="_-* #,##0_-;\-* #,##0_-;_-* &quot;-&quot;??_-;_-@_-"/>
    <numFmt numFmtId="173" formatCode="#,##0.00%;[Red]\(#,##0.00%\)"/>
  </numFmts>
  <fonts count="57">
    <font>
      <sz val="10"/>
      <name val="Arial"/>
    </font>
    <font>
      <sz val="10"/>
      <name val="Arial"/>
      <family val="2"/>
    </font>
    <font>
      <b/>
      <sz val="12"/>
      <name val="Arial"/>
      <family val="2"/>
    </font>
    <font>
      <sz val="10"/>
      <name val="Arial"/>
      <family val="2"/>
    </font>
    <font>
      <sz val="11"/>
      <name val="Arial"/>
      <family val="2"/>
    </font>
    <font>
      <sz val="11"/>
      <color indexed="8"/>
      <name val="Arial"/>
      <family val="2"/>
    </font>
    <font>
      <sz val="10"/>
      <color indexed="10"/>
      <name val="Arial"/>
      <family val="2"/>
    </font>
    <font>
      <i/>
      <sz val="11"/>
      <name val="Arial"/>
      <family val="2"/>
    </font>
    <font>
      <b/>
      <sz val="11"/>
      <name val="Arial"/>
      <family val="2"/>
    </font>
    <font>
      <b/>
      <sz val="10"/>
      <name val="Arial"/>
      <family val="2"/>
    </font>
    <font>
      <b/>
      <sz val="12"/>
      <color indexed="8"/>
      <name val="Arial"/>
      <family val="2"/>
    </font>
    <font>
      <b/>
      <sz val="11"/>
      <color indexed="8"/>
      <name val="Arial"/>
      <family val="2"/>
    </font>
    <font>
      <b/>
      <sz val="11"/>
      <color theme="1"/>
      <name val="Calibri"/>
      <family val="2"/>
      <scheme val="minor"/>
    </font>
    <font>
      <b/>
      <sz val="14"/>
      <color rgb="FF393DEF"/>
      <name val="Arial"/>
      <family val="2"/>
    </font>
    <font>
      <b/>
      <sz val="11"/>
      <color indexed="14"/>
      <name val="Arial"/>
      <family val="2"/>
    </font>
    <font>
      <i/>
      <sz val="10"/>
      <color indexed="60"/>
      <name val="Arial"/>
      <family val="2"/>
    </font>
    <font>
      <sz val="1"/>
      <name val="Arial"/>
      <family val="2"/>
    </font>
    <font>
      <b/>
      <sz val="8"/>
      <name val="Arial"/>
      <family val="2"/>
    </font>
    <font>
      <b/>
      <sz val="10"/>
      <name val="Calibri"/>
      <family val="2"/>
    </font>
    <font>
      <sz val="10"/>
      <color rgb="FFFF0000"/>
      <name val="Arial"/>
      <family val="2"/>
    </font>
    <font>
      <sz val="11"/>
      <name val="Calibri"/>
      <family val="2"/>
    </font>
    <font>
      <b/>
      <sz val="16"/>
      <color rgb="FF0000FF"/>
      <name val="Calibri"/>
      <family val="2"/>
    </font>
    <font>
      <i/>
      <sz val="11"/>
      <color rgb="FF0000FF"/>
      <name val="Calibri"/>
      <family val="2"/>
    </font>
    <font>
      <b/>
      <sz val="11"/>
      <color theme="4" tint="-0.249977111117893"/>
      <name val="Calibri"/>
      <family val="2"/>
    </font>
    <font>
      <b/>
      <sz val="11"/>
      <name val="Calibri"/>
      <family val="2"/>
    </font>
    <font>
      <b/>
      <u/>
      <sz val="11"/>
      <name val="Calibri"/>
      <family val="2"/>
    </font>
    <font>
      <sz val="11"/>
      <color indexed="48"/>
      <name val="Calibri"/>
      <family val="2"/>
    </font>
    <font>
      <b/>
      <sz val="11"/>
      <color theme="5" tint="-0.249977111117893"/>
      <name val="Calibri"/>
      <family val="2"/>
    </font>
    <font>
      <i/>
      <sz val="11"/>
      <name val="Calibri"/>
      <family val="2"/>
    </font>
    <font>
      <b/>
      <sz val="11"/>
      <color theme="3" tint="-0.249977111117893"/>
      <name val="Calibri"/>
      <family val="2"/>
    </font>
    <font>
      <b/>
      <sz val="9"/>
      <color indexed="81"/>
      <name val="Tahoma"/>
      <family val="2"/>
    </font>
    <font>
      <sz val="9"/>
      <color indexed="81"/>
      <name val="Tahoma"/>
      <family val="2"/>
    </font>
    <font>
      <b/>
      <sz val="11"/>
      <color theme="3" tint="-0.249977111117893"/>
      <name val="Arial"/>
      <family val="2"/>
    </font>
    <font>
      <b/>
      <sz val="11"/>
      <color theme="0"/>
      <name val="Arial"/>
      <family val="2"/>
    </font>
    <font>
      <b/>
      <sz val="11"/>
      <color theme="4" tint="-0.499984740745262"/>
      <name val="Arial"/>
      <family val="2"/>
    </font>
    <font>
      <b/>
      <u/>
      <sz val="11"/>
      <name val="Arial"/>
      <family val="2"/>
    </font>
    <font>
      <u/>
      <sz val="11"/>
      <name val="Arial"/>
      <family val="2"/>
    </font>
    <font>
      <b/>
      <sz val="14"/>
      <color theme="0"/>
      <name val="Arial"/>
      <family val="2"/>
    </font>
    <font>
      <b/>
      <sz val="10"/>
      <name val="Arial Unicode MS"/>
      <family val="2"/>
    </font>
    <font>
      <sz val="10"/>
      <name val="Arial Unicode MS"/>
      <family val="2"/>
    </font>
    <font>
      <b/>
      <sz val="12"/>
      <name val="Arial Unicode MS"/>
      <family val="2"/>
    </font>
    <font>
      <b/>
      <sz val="12"/>
      <color rgb="FF00B050"/>
      <name val="Arial"/>
      <family val="2"/>
    </font>
    <font>
      <b/>
      <sz val="11"/>
      <color theme="1"/>
      <name val="Arial"/>
      <family val="2"/>
    </font>
    <font>
      <b/>
      <sz val="20"/>
      <name val="Arial Unicode MS"/>
      <family val="2"/>
    </font>
    <font>
      <sz val="14"/>
      <name val="Arial Unicode MS"/>
      <family val="2"/>
    </font>
    <font>
      <b/>
      <sz val="10"/>
      <color indexed="12"/>
      <name val="Calibri"/>
      <family val="2"/>
    </font>
    <font>
      <b/>
      <sz val="11"/>
      <color indexed="60"/>
      <name val="Calibri"/>
      <family val="2"/>
    </font>
    <font>
      <b/>
      <i/>
      <sz val="11"/>
      <color indexed="62"/>
      <name val="Calibri"/>
      <family val="2"/>
    </font>
    <font>
      <b/>
      <i/>
      <sz val="11"/>
      <color indexed="53"/>
      <name val="Calibri"/>
      <family val="2"/>
    </font>
    <font>
      <b/>
      <i/>
      <sz val="11"/>
      <color indexed="10"/>
      <name val="Calibri"/>
      <family val="2"/>
    </font>
    <font>
      <b/>
      <u/>
      <sz val="14"/>
      <color rgb="FFC00000"/>
      <name val="Arial Unicode MS"/>
      <family val="2"/>
    </font>
    <font>
      <b/>
      <u/>
      <sz val="14"/>
      <color rgb="FF393DEF"/>
      <name val="Arial Unicode MS"/>
      <family val="2"/>
    </font>
    <font>
      <b/>
      <u/>
      <sz val="14"/>
      <color rgb="FF00B050"/>
      <name val="Arial Unicode MS"/>
      <family val="2"/>
    </font>
    <font>
      <i/>
      <sz val="11"/>
      <color rgb="FF393DEF"/>
      <name val="Arial"/>
      <family val="2"/>
    </font>
    <font>
      <b/>
      <u/>
      <sz val="14"/>
      <color theme="8" tint="-0.499984740745262"/>
      <name val="Arial Unicode MS"/>
      <family val="2"/>
    </font>
    <font>
      <i/>
      <sz val="10"/>
      <name val="Arial Unicode MS"/>
      <family val="2"/>
    </font>
    <font>
      <b/>
      <i/>
      <sz val="10"/>
      <color theme="3" tint="0.39997558519241921"/>
      <name val="Arial Unicode MS"/>
      <family val="2"/>
    </font>
  </fonts>
  <fills count="30">
    <fill>
      <patternFill patternType="none"/>
    </fill>
    <fill>
      <patternFill patternType="gray125"/>
    </fill>
    <fill>
      <patternFill patternType="solid">
        <fgColor indexed="23"/>
        <bgColor indexed="64"/>
      </patternFill>
    </fill>
    <fill>
      <patternFill patternType="solid">
        <fgColor indexed="2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rgb="FFFFFFCC"/>
        <bgColor indexed="64"/>
      </patternFill>
    </fill>
    <fill>
      <patternFill patternType="solid">
        <fgColor theme="2"/>
        <bgColor indexed="64"/>
      </patternFill>
    </fill>
    <fill>
      <patternFill patternType="solid">
        <fgColor rgb="FFFFFF00"/>
        <bgColor indexed="64"/>
      </patternFill>
    </fill>
    <fill>
      <patternFill patternType="solid">
        <fgColor indexed="44"/>
        <bgColor indexed="64"/>
      </patternFill>
    </fill>
    <fill>
      <patternFill patternType="solid">
        <fgColor indexed="55"/>
        <bgColor indexed="64"/>
      </patternFill>
    </fill>
    <fill>
      <patternFill patternType="solid">
        <fgColor indexed="41"/>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3" tint="0.39994506668294322"/>
        <bgColor indexed="64"/>
      </patternFill>
    </fill>
    <fill>
      <patternFill patternType="gray125">
        <fgColor rgb="FFFFFFCC"/>
      </patternFill>
    </fill>
    <fill>
      <patternFill patternType="solid">
        <fgColor rgb="FF393DEF"/>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59999389629810485"/>
        <bgColor indexed="64"/>
      </patternFill>
    </fill>
    <fill>
      <patternFill patternType="gray125">
        <fgColor theme="4" tint="0.79998168889431442"/>
        <bgColor theme="4" tint="0.79995117038483843"/>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4.9989318521683403E-2"/>
        <bgColor theme="0" tint="-4.9989318521683403E-2"/>
      </patternFill>
    </fill>
    <fill>
      <patternFill patternType="gray125">
        <fgColor theme="4" tint="0.79998168889431442"/>
        <bgColor theme="0" tint="-4.9989318521683403E-2"/>
      </patternFill>
    </fill>
    <fill>
      <patternFill patternType="solid">
        <fgColor theme="4" tint="-0.249977111117893"/>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bottom style="medium">
        <color auto="1"/>
      </bottom>
      <diagonal/>
    </border>
    <border>
      <left style="medium">
        <color auto="1"/>
      </left>
      <right/>
      <top style="medium">
        <color auto="1"/>
      </top>
      <bottom style="thin">
        <color auto="1"/>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auto="1"/>
      </right>
      <top/>
      <bottom/>
      <diagonal/>
    </border>
    <border>
      <left style="thin">
        <color indexed="64"/>
      </left>
      <right/>
      <top/>
      <bottom style="thin">
        <color indexed="64"/>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medium">
        <color auto="1"/>
      </right>
      <top/>
      <bottom/>
      <diagonal/>
    </border>
    <border>
      <left/>
      <right/>
      <top style="medium">
        <color auto="1"/>
      </top>
      <bottom style="thin">
        <color auto="1"/>
      </bottom>
      <diagonal/>
    </border>
    <border>
      <left/>
      <right/>
      <top style="thin">
        <color auto="1"/>
      </top>
      <bottom/>
      <diagonal/>
    </border>
    <border>
      <left style="thin">
        <color auto="1"/>
      </left>
      <right style="medium">
        <color auto="1"/>
      </right>
      <top/>
      <bottom/>
      <diagonal/>
    </border>
    <border>
      <left style="thin">
        <color indexed="64"/>
      </left>
      <right style="thin">
        <color indexed="64"/>
      </right>
      <top style="thin">
        <color indexed="64"/>
      </top>
      <bottom/>
      <diagonal/>
    </border>
    <border>
      <left style="thin">
        <color indexed="64"/>
      </left>
      <right style="thin">
        <color auto="1"/>
      </right>
      <top style="medium">
        <color auto="1"/>
      </top>
      <bottom/>
      <diagonal/>
    </border>
    <border>
      <left style="thin">
        <color auto="1"/>
      </left>
      <right style="medium">
        <color auto="1"/>
      </right>
      <top style="medium">
        <color auto="1"/>
      </top>
      <bottom/>
      <diagonal/>
    </border>
    <border>
      <left style="thin">
        <color auto="1"/>
      </left>
      <right style="medium">
        <color auto="1"/>
      </right>
      <top style="thin">
        <color auto="1"/>
      </top>
      <bottom/>
      <diagonal/>
    </border>
    <border>
      <left style="medium">
        <color indexed="64"/>
      </left>
      <right/>
      <top style="medium">
        <color indexed="64"/>
      </top>
      <bottom/>
      <diagonal/>
    </border>
    <border>
      <left/>
      <right style="thin">
        <color auto="1"/>
      </right>
      <top style="medium">
        <color indexed="64"/>
      </top>
      <bottom/>
      <diagonal/>
    </border>
    <border>
      <left style="medium">
        <color indexed="64"/>
      </left>
      <right/>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auto="1"/>
      </right>
      <top style="medium">
        <color auto="1"/>
      </top>
      <bottom/>
      <diagonal/>
    </border>
    <border>
      <left/>
      <right style="medium">
        <color auto="1"/>
      </right>
      <top/>
      <bottom style="medium">
        <color auto="1"/>
      </bottom>
      <diagonal/>
    </border>
    <border>
      <left style="thin">
        <color indexed="64"/>
      </left>
      <right/>
      <top/>
      <bottom style="medium">
        <color indexed="64"/>
      </bottom>
      <diagonal/>
    </border>
    <border>
      <left style="medium">
        <color auto="1"/>
      </left>
      <right style="medium">
        <color auto="1"/>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style="thin">
        <color auto="1"/>
      </right>
      <top/>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Dashed">
        <color indexed="64"/>
      </left>
      <right/>
      <top style="medium">
        <color indexed="64"/>
      </top>
      <bottom style="medium">
        <color indexed="64"/>
      </bottom>
      <diagonal/>
    </border>
    <border>
      <left style="mediumDashed">
        <color auto="1"/>
      </left>
      <right style="medium">
        <color auto="1"/>
      </right>
      <top style="medium">
        <color auto="1"/>
      </top>
      <bottom style="medium">
        <color auto="1"/>
      </bottom>
      <diagonal/>
    </border>
    <border>
      <left style="thin">
        <color indexed="64"/>
      </left>
      <right style="medium">
        <color auto="1"/>
      </right>
      <top style="thin">
        <color indexed="64"/>
      </top>
      <bottom style="medium">
        <color auto="1"/>
      </bottom>
      <diagonal/>
    </border>
    <border>
      <left style="medium">
        <color auto="1"/>
      </left>
      <right style="thin">
        <color auto="1"/>
      </right>
      <top style="medium">
        <color auto="1"/>
      </top>
      <bottom/>
      <diagonal/>
    </border>
    <border>
      <left style="thin">
        <color indexed="64"/>
      </left>
      <right style="thin">
        <color indexed="64"/>
      </right>
      <top style="thin">
        <color indexed="64"/>
      </top>
      <bottom style="medium">
        <color auto="1"/>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64"/>
      </left>
      <right style="thin">
        <color indexed="64"/>
      </right>
      <top style="thin">
        <color indexed="64"/>
      </top>
      <bottom/>
      <diagonal/>
    </border>
    <border>
      <left style="thin">
        <color auto="1"/>
      </left>
      <right style="medium">
        <color auto="1"/>
      </right>
      <top style="thin">
        <color auto="1"/>
      </top>
      <bottom/>
      <diagonal/>
    </border>
  </borders>
  <cellStyleXfs count="13">
    <xf numFmtId="0" fontId="0" fillId="0" borderId="0"/>
    <xf numFmtId="43" fontId="1" fillId="0" borderId="0" applyFont="0" applyFill="0" applyBorder="0" applyAlignment="0" applyProtection="0"/>
    <xf numFmtId="43" fontId="3" fillId="0" borderId="0" applyFont="0" applyFill="0" applyBorder="0" applyAlignment="0" applyProtection="0"/>
    <xf numFmtId="0" fontId="3" fillId="0" borderId="0"/>
    <xf numFmtId="9" fontId="1" fillId="0" borderId="0" applyFont="0" applyFill="0" applyBorder="0" applyAlignment="0" applyProtection="0"/>
    <xf numFmtId="9" fontId="3"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cellStyleXfs>
  <cellXfs count="332">
    <xf numFmtId="0" fontId="0" fillId="0" borderId="0" xfId="0"/>
    <xf numFmtId="38" fontId="5" fillId="0" borderId="1" xfId="1" applyNumberFormat="1" applyFont="1" applyFill="1" applyBorder="1" applyAlignment="1">
      <alignment horizontal="right" vertical="top"/>
    </xf>
    <xf numFmtId="38" fontId="10" fillId="2" borderId="1" xfId="1" applyNumberFormat="1" applyFont="1" applyFill="1" applyBorder="1" applyAlignment="1" applyProtection="1">
      <alignment horizontal="right" vertical="top"/>
    </xf>
    <xf numFmtId="38" fontId="11" fillId="2" borderId="1" xfId="1" applyNumberFormat="1" applyFont="1" applyFill="1" applyBorder="1" applyAlignment="1" applyProtection="1">
      <alignment horizontal="right" vertical="top"/>
    </xf>
    <xf numFmtId="38" fontId="11" fillId="3" borderId="1" xfId="1" applyNumberFormat="1" applyFont="1" applyFill="1" applyBorder="1" applyAlignment="1" applyProtection="1">
      <alignment horizontal="right" vertical="top"/>
    </xf>
    <xf numFmtId="38" fontId="5" fillId="2" borderId="1" xfId="1" applyNumberFormat="1" applyFont="1" applyFill="1" applyBorder="1" applyAlignment="1" applyProtection="1">
      <alignment horizontal="right" vertical="top"/>
    </xf>
    <xf numFmtId="0" fontId="3" fillId="4" borderId="0" xfId="0" applyFont="1" applyFill="1" applyAlignment="1">
      <alignment horizontal="left"/>
    </xf>
    <xf numFmtId="0" fontId="3" fillId="4" borderId="0" xfId="0" applyFont="1" applyFill="1"/>
    <xf numFmtId="38" fontId="3" fillId="4" borderId="0" xfId="1" applyNumberFormat="1" applyFont="1" applyFill="1" applyAlignment="1">
      <alignment horizontal="right"/>
    </xf>
    <xf numFmtId="0" fontId="9" fillId="4" borderId="0" xfId="0" applyFont="1" applyFill="1" applyAlignment="1">
      <alignment horizontal="right"/>
    </xf>
    <xf numFmtId="0" fontId="9" fillId="4" borderId="0" xfId="3" applyFont="1" applyFill="1" applyAlignment="1">
      <alignment horizontal="center"/>
    </xf>
    <xf numFmtId="0" fontId="3" fillId="4" borderId="0" xfId="3" applyFill="1"/>
    <xf numFmtId="0" fontId="2" fillId="4" borderId="1" xfId="0" applyFont="1" applyFill="1" applyBorder="1" applyAlignment="1">
      <alignment horizontal="left" vertical="top"/>
    </xf>
    <xf numFmtId="0" fontId="9" fillId="4" borderId="0" xfId="3" applyFont="1" applyFill="1"/>
    <xf numFmtId="0" fontId="4" fillId="4" borderId="1" xfId="0" applyFont="1" applyFill="1" applyBorder="1" applyAlignment="1">
      <alignment horizontal="left" vertical="top"/>
    </xf>
    <xf numFmtId="165" fontId="9" fillId="4" borderId="0" xfId="0" applyNumberFormat="1" applyFont="1" applyFill="1" applyAlignment="1">
      <alignment horizontal="left" wrapText="1"/>
    </xf>
    <xf numFmtId="0" fontId="12" fillId="4" borderId="0" xfId="0" applyFont="1" applyFill="1" applyAlignment="1">
      <alignment horizontal="right"/>
    </xf>
    <xf numFmtId="0" fontId="2" fillId="4" borderId="0" xfId="0" applyFont="1" applyFill="1" applyAlignment="1">
      <alignment horizontal="center"/>
    </xf>
    <xf numFmtId="0" fontId="2" fillId="4" borderId="0" xfId="0" applyFont="1" applyFill="1"/>
    <xf numFmtId="0" fontId="3" fillId="4" borderId="0" xfId="0" applyFont="1" applyFill="1" applyAlignment="1">
      <alignment horizontal="center"/>
    </xf>
    <xf numFmtId="0" fontId="0" fillId="4" borderId="0" xfId="0" quotePrefix="1" applyFill="1" applyAlignment="1">
      <alignment horizontal="center"/>
    </xf>
    <xf numFmtId="0" fontId="9" fillId="4" borderId="0" xfId="0" applyFont="1" applyFill="1" applyAlignment="1">
      <alignment horizontal="center"/>
    </xf>
    <xf numFmtId="0" fontId="0" fillId="0" borderId="0" xfId="0" applyAlignment="1">
      <alignment horizontal="center"/>
    </xf>
    <xf numFmtId="38" fontId="5" fillId="0" borderId="1" xfId="1" applyNumberFormat="1" applyFont="1" applyFill="1" applyBorder="1" applyAlignment="1" applyProtection="1">
      <alignment horizontal="right" vertical="top"/>
      <protection locked="0"/>
    </xf>
    <xf numFmtId="166" fontId="0" fillId="7" borderId="2" xfId="4" applyNumberFormat="1" applyFont="1" applyFill="1" applyBorder="1" applyAlignment="1" applyProtection="1">
      <alignment horizontal="center"/>
      <protection locked="0"/>
    </xf>
    <xf numFmtId="0" fontId="1" fillId="4" borderId="0" xfId="0" applyFont="1" applyFill="1" applyAlignment="1">
      <alignment horizontal="right"/>
    </xf>
    <xf numFmtId="0" fontId="2" fillId="8" borderId="1" xfId="0" applyFont="1" applyFill="1" applyBorder="1" applyAlignment="1">
      <alignment horizontal="left" vertical="top"/>
    </xf>
    <xf numFmtId="168" fontId="9" fillId="5" borderId="1" xfId="0" applyNumberFormat="1" applyFont="1" applyFill="1" applyBorder="1" applyAlignment="1" applyProtection="1">
      <alignment horizontal="right"/>
      <protection locked="0"/>
    </xf>
    <xf numFmtId="1" fontId="0" fillId="7" borderId="2" xfId="4" applyNumberFormat="1" applyFont="1" applyFill="1" applyBorder="1" applyAlignment="1" applyProtection="1">
      <alignment horizontal="center"/>
      <protection locked="0"/>
    </xf>
    <xf numFmtId="0" fontId="9" fillId="5" borderId="1" xfId="0" applyFont="1" applyFill="1" applyBorder="1" applyAlignment="1" applyProtection="1">
      <alignment horizontal="right"/>
      <protection locked="0"/>
    </xf>
    <xf numFmtId="0" fontId="1" fillId="4" borderId="0" xfId="0" applyFont="1" applyFill="1" applyAlignment="1">
      <alignment horizontal="center"/>
    </xf>
    <xf numFmtId="0" fontId="1" fillId="4" borderId="0" xfId="0" applyFont="1" applyFill="1"/>
    <xf numFmtId="0" fontId="1" fillId="0" borderId="0" xfId="0" applyFont="1"/>
    <xf numFmtId="0" fontId="1" fillId="0" borderId="0" xfId="0" applyFont="1" applyAlignment="1">
      <alignment horizontal="left"/>
    </xf>
    <xf numFmtId="38" fontId="1" fillId="0" borderId="0" xfId="1" applyNumberFormat="1" applyFont="1" applyFill="1" applyAlignment="1">
      <alignment horizontal="right"/>
    </xf>
    <xf numFmtId="0" fontId="9" fillId="0" borderId="0" xfId="0" applyFont="1" applyAlignment="1">
      <alignment horizontal="right"/>
    </xf>
    <xf numFmtId="0" fontId="9" fillId="0" borderId="0" xfId="3" applyFont="1" applyAlignment="1">
      <alignment horizontal="center"/>
    </xf>
    <xf numFmtId="0" fontId="1" fillId="0" borderId="0" xfId="3" applyFont="1"/>
    <xf numFmtId="0" fontId="1" fillId="0" borderId="1" xfId="0" applyFont="1" applyBorder="1" applyAlignment="1">
      <alignment horizontal="left"/>
    </xf>
    <xf numFmtId="0" fontId="2" fillId="0" borderId="1" xfId="0" applyFont="1" applyBorder="1" applyAlignment="1">
      <alignment horizontal="left" vertical="top"/>
    </xf>
    <xf numFmtId="0" fontId="9" fillId="0" borderId="0" xfId="3" applyFont="1"/>
    <xf numFmtId="169" fontId="1" fillId="0" borderId="0" xfId="3" applyNumberFormat="1" applyFont="1"/>
    <xf numFmtId="0" fontId="4" fillId="0" borderId="1" xfId="0" applyFont="1" applyBorder="1" applyAlignment="1">
      <alignment horizontal="left" vertical="top"/>
    </xf>
    <xf numFmtId="9" fontId="1" fillId="0" borderId="0" xfId="4" applyFont="1" applyFill="1"/>
    <xf numFmtId="165" fontId="9" fillId="0" borderId="0" xfId="0" applyNumberFormat="1" applyFont="1" applyAlignment="1">
      <alignment horizontal="left" wrapText="1"/>
    </xf>
    <xf numFmtId="0" fontId="1" fillId="0" borderId="0" xfId="4" applyNumberFormat="1" applyFont="1" applyFill="1"/>
    <xf numFmtId="0" fontId="8" fillId="0" borderId="1" xfId="0" applyFont="1" applyBorder="1" applyAlignment="1">
      <alignment horizontal="left" vertical="top"/>
    </xf>
    <xf numFmtId="38" fontId="1" fillId="0" borderId="1" xfId="1" applyNumberFormat="1" applyFont="1" applyFill="1" applyBorder="1" applyAlignment="1">
      <alignment horizontal="right"/>
    </xf>
    <xf numFmtId="38" fontId="9" fillId="2" borderId="1" xfId="1" applyNumberFormat="1" applyFont="1" applyFill="1" applyBorder="1" applyAlignment="1" applyProtection="1">
      <alignment horizontal="right"/>
    </xf>
    <xf numFmtId="0" fontId="4" fillId="0" borderId="1" xfId="0" applyFont="1" applyBorder="1" applyAlignment="1">
      <alignment horizontal="left"/>
    </xf>
    <xf numFmtId="38" fontId="1" fillId="2" borderId="1" xfId="1" applyNumberFormat="1" applyFont="1" applyFill="1" applyBorder="1" applyAlignment="1">
      <alignment horizontal="right"/>
    </xf>
    <xf numFmtId="170" fontId="1" fillId="0" borderId="1" xfId="0" applyNumberFormat="1" applyFont="1" applyBorder="1" applyAlignment="1">
      <alignment horizontal="left"/>
    </xf>
    <xf numFmtId="2" fontId="1" fillId="0" borderId="1" xfId="0" applyNumberFormat="1" applyFont="1" applyBorder="1" applyAlignment="1">
      <alignment horizontal="left"/>
    </xf>
    <xf numFmtId="165" fontId="4" fillId="2" borderId="1" xfId="4" applyNumberFormat="1" applyFont="1" applyFill="1" applyBorder="1" applyAlignment="1">
      <alignment horizontal="right"/>
    </xf>
    <xf numFmtId="38" fontId="4" fillId="0" borderId="1" xfId="1" applyNumberFormat="1" applyFont="1" applyFill="1" applyBorder="1" applyAlignment="1">
      <alignment horizontal="right"/>
    </xf>
    <xf numFmtId="0" fontId="4" fillId="0" borderId="1" xfId="0" applyFont="1" applyBorder="1" applyAlignment="1">
      <alignment horizontal="center" vertical="top"/>
    </xf>
    <xf numFmtId="38" fontId="4" fillId="2" borderId="1" xfId="1" applyNumberFormat="1" applyFont="1" applyFill="1" applyBorder="1" applyAlignment="1">
      <alignment horizontal="right" vertical="top"/>
    </xf>
    <xf numFmtId="38" fontId="4" fillId="0" borderId="1" xfId="1" applyNumberFormat="1" applyFont="1" applyFill="1" applyBorder="1" applyAlignment="1">
      <alignment horizontal="right" vertical="top"/>
    </xf>
    <xf numFmtId="0" fontId="17" fillId="12" borderId="1" xfId="0" applyFont="1" applyFill="1" applyBorder="1" applyAlignment="1">
      <alignment horizontal="center"/>
    </xf>
    <xf numFmtId="0" fontId="4" fillId="0" borderId="0" xfId="0" applyFont="1" applyAlignment="1">
      <alignment horizontal="left"/>
    </xf>
    <xf numFmtId="38" fontId="1" fillId="13" borderId="1" xfId="1" applyNumberFormat="1" applyFont="1" applyFill="1" applyBorder="1" applyAlignment="1">
      <alignment horizontal="right"/>
    </xf>
    <xf numFmtId="169" fontId="1" fillId="14" borderId="1" xfId="1" applyNumberFormat="1" applyFont="1" applyFill="1" applyBorder="1"/>
    <xf numFmtId="38" fontId="4" fillId="2" borderId="1" xfId="1" applyNumberFormat="1" applyFont="1" applyFill="1" applyBorder="1" applyAlignment="1">
      <alignment horizontal="right"/>
    </xf>
    <xf numFmtId="38" fontId="4" fillId="0" borderId="0" xfId="1" applyNumberFormat="1" applyFont="1" applyFill="1" applyBorder="1" applyAlignment="1">
      <alignment horizontal="right"/>
    </xf>
    <xf numFmtId="38" fontId="1" fillId="0" borderId="0" xfId="1" applyNumberFormat="1" applyFont="1" applyFill="1" applyBorder="1" applyAlignment="1">
      <alignment horizontal="right"/>
    </xf>
    <xf numFmtId="0" fontId="1" fillId="0" borderId="11" xfId="0" applyFont="1" applyBorder="1"/>
    <xf numFmtId="0" fontId="1" fillId="0" borderId="0" xfId="0" applyFont="1" applyProtection="1">
      <protection locked="0"/>
    </xf>
    <xf numFmtId="171" fontId="1" fillId="0" borderId="11" xfId="0" applyNumberFormat="1" applyFont="1" applyBorder="1" applyProtection="1">
      <protection locked="0"/>
    </xf>
    <xf numFmtId="0" fontId="19" fillId="4" borderId="1" xfId="0" applyFont="1" applyFill="1" applyBorder="1" applyAlignment="1">
      <alignment horizontal="left"/>
    </xf>
    <xf numFmtId="0" fontId="20" fillId="0" borderId="0" xfId="6" applyFont="1" applyProtection="1">
      <protection locked="0"/>
    </xf>
    <xf numFmtId="0" fontId="21" fillId="0" borderId="0" xfId="6" applyFont="1" applyAlignment="1" applyProtection="1">
      <alignment horizontal="center"/>
      <protection locked="0"/>
    </xf>
    <xf numFmtId="0" fontId="22" fillId="0" borderId="0" xfId="6" applyFont="1" applyProtection="1">
      <protection locked="0"/>
    </xf>
    <xf numFmtId="0" fontId="23" fillId="0" borderId="0" xfId="6" applyFont="1" applyProtection="1">
      <protection locked="0"/>
    </xf>
    <xf numFmtId="0" fontId="24" fillId="0" borderId="0" xfId="6" applyFont="1" applyAlignment="1">
      <alignment horizontal="right"/>
    </xf>
    <xf numFmtId="0" fontId="25" fillId="0" borderId="0" xfId="6" applyFont="1" applyProtection="1">
      <protection locked="0"/>
    </xf>
    <xf numFmtId="0" fontId="24" fillId="0" borderId="0" xfId="6" applyFont="1" applyProtection="1">
      <protection locked="0"/>
    </xf>
    <xf numFmtId="0" fontId="26" fillId="0" borderId="0" xfId="6" applyFont="1" applyAlignment="1" applyProtection="1">
      <alignment horizontal="left" wrapText="1"/>
      <protection locked="0"/>
    </xf>
    <xf numFmtId="0" fontId="20" fillId="0" borderId="0" xfId="6" applyFont="1"/>
    <xf numFmtId="0" fontId="24" fillId="0" borderId="13" xfId="6" applyFont="1" applyBorder="1" applyProtection="1">
      <protection locked="0"/>
    </xf>
    <xf numFmtId="172" fontId="24" fillId="0" borderId="14" xfId="7" applyNumberFormat="1" applyFont="1" applyBorder="1" applyProtection="1">
      <protection locked="0"/>
    </xf>
    <xf numFmtId="9" fontId="20" fillId="0" borderId="0" xfId="8" applyFont="1" applyBorder="1" applyProtection="1">
      <protection locked="0"/>
    </xf>
    <xf numFmtId="172" fontId="24" fillId="0" borderId="0" xfId="7" applyNumberFormat="1" applyFont="1" applyBorder="1" applyProtection="1">
      <protection locked="0"/>
    </xf>
    <xf numFmtId="0" fontId="24" fillId="0" borderId="13" xfId="6" applyFont="1" applyBorder="1" applyAlignment="1" applyProtection="1">
      <alignment horizontal="right"/>
      <protection locked="0"/>
    </xf>
    <xf numFmtId="10" fontId="24" fillId="16" borderId="1" xfId="7" applyNumberFormat="1" applyFont="1" applyFill="1" applyBorder="1" applyProtection="1">
      <protection locked="0"/>
    </xf>
    <xf numFmtId="172" fontId="24" fillId="0" borderId="14" xfId="7" applyNumberFormat="1" applyFont="1" applyBorder="1" applyAlignment="1" applyProtection="1">
      <alignment horizontal="center"/>
      <protection locked="0"/>
    </xf>
    <xf numFmtId="0" fontId="20" fillId="0" borderId="13" xfId="6" applyFont="1" applyBorder="1" applyAlignment="1" applyProtection="1">
      <alignment horizontal="right"/>
      <protection locked="0"/>
    </xf>
    <xf numFmtId="0" fontId="24" fillId="0" borderId="15" xfId="6" applyFont="1" applyBorder="1" applyAlignment="1" applyProtection="1">
      <alignment horizontal="right"/>
      <protection locked="0"/>
    </xf>
    <xf numFmtId="0" fontId="24" fillId="0" borderId="17" xfId="6" applyFont="1" applyBorder="1" applyAlignment="1">
      <alignment horizontal="center"/>
    </xf>
    <xf numFmtId="0" fontId="24" fillId="0" borderId="13" xfId="6" applyFont="1" applyBorder="1" applyAlignment="1">
      <alignment horizontal="center"/>
    </xf>
    <xf numFmtId="0" fontId="24" fillId="0" borderId="13" xfId="6" applyFont="1" applyBorder="1" applyAlignment="1">
      <alignment horizontal="right"/>
    </xf>
    <xf numFmtId="0" fontId="20" fillId="0" borderId="13" xfId="6" applyFont="1" applyBorder="1"/>
    <xf numFmtId="0" fontId="28" fillId="5" borderId="13" xfId="6" applyFont="1" applyFill="1" applyBorder="1" applyAlignment="1">
      <alignment horizontal="right"/>
    </xf>
    <xf numFmtId="3" fontId="28" fillId="9" borderId="13" xfId="6" applyNumberFormat="1" applyFont="1" applyFill="1" applyBorder="1"/>
    <xf numFmtId="3" fontId="28" fillId="0" borderId="19" xfId="6" applyNumberFormat="1" applyFont="1" applyBorder="1"/>
    <xf numFmtId="0" fontId="24" fillId="0" borderId="15" xfId="6" applyFont="1" applyBorder="1" applyAlignment="1">
      <alignment horizontal="right"/>
    </xf>
    <xf numFmtId="3" fontId="20" fillId="0" borderId="20" xfId="6" applyNumberFormat="1" applyFont="1" applyBorder="1"/>
    <xf numFmtId="3" fontId="20" fillId="0" borderId="13" xfId="6" applyNumberFormat="1" applyFont="1" applyBorder="1"/>
    <xf numFmtId="10" fontId="24" fillId="0" borderId="0" xfId="8" quotePrefix="1" applyNumberFormat="1" applyFont="1" applyAlignment="1" applyProtection="1">
      <alignment horizontal="center"/>
    </xf>
    <xf numFmtId="0" fontId="29" fillId="0" borderId="0" xfId="6" applyFont="1" applyAlignment="1">
      <alignment horizontal="right"/>
    </xf>
    <xf numFmtId="0" fontId="29" fillId="0" borderId="0" xfId="6" quotePrefix="1" applyFont="1"/>
    <xf numFmtId="0" fontId="24" fillId="0" borderId="0" xfId="6" applyFont="1"/>
    <xf numFmtId="0" fontId="24" fillId="0" borderId="0" xfId="6" quotePrefix="1" applyFont="1"/>
    <xf numFmtId="10" fontId="20" fillId="0" borderId="0" xfId="6" applyNumberFormat="1" applyFont="1" applyProtection="1">
      <protection locked="0"/>
    </xf>
    <xf numFmtId="164" fontId="20" fillId="0" borderId="0" xfId="6" applyNumberFormat="1" applyFont="1" applyProtection="1">
      <protection locked="0"/>
    </xf>
    <xf numFmtId="0" fontId="24" fillId="0" borderId="0" xfId="6" applyFont="1" applyAlignment="1" applyProtection="1">
      <alignment horizontal="left" vertical="top" wrapText="1"/>
      <protection locked="0"/>
    </xf>
    <xf numFmtId="0" fontId="24" fillId="0" borderId="0" xfId="6" applyFont="1" applyAlignment="1" applyProtection="1">
      <alignment horizontal="center" vertical="top" wrapText="1"/>
      <protection locked="0"/>
    </xf>
    <xf numFmtId="0" fontId="24" fillId="0" borderId="0" xfId="6" applyFont="1" applyAlignment="1" applyProtection="1">
      <alignment horizontal="center" wrapText="1"/>
      <protection locked="0"/>
    </xf>
    <xf numFmtId="172" fontId="20" fillId="0" borderId="0" xfId="7" applyNumberFormat="1" applyFont="1" applyBorder="1" applyProtection="1">
      <protection locked="0"/>
    </xf>
    <xf numFmtId="172" fontId="20" fillId="0" borderId="0" xfId="6" applyNumberFormat="1" applyFont="1" applyProtection="1">
      <protection locked="0"/>
    </xf>
    <xf numFmtId="0" fontId="4" fillId="4" borderId="0" xfId="0" applyFont="1" applyFill="1"/>
    <xf numFmtId="0" fontId="4" fillId="4" borderId="0" xfId="0" applyFont="1" applyFill="1" applyAlignment="1">
      <alignment horizontal="center"/>
    </xf>
    <xf numFmtId="0" fontId="8" fillId="4" borderId="0" xfId="0" applyFont="1" applyFill="1"/>
    <xf numFmtId="0" fontId="8" fillId="4" borderId="0" xfId="0" applyFont="1" applyFill="1" applyAlignment="1">
      <alignment horizontal="center"/>
    </xf>
    <xf numFmtId="0" fontId="4" fillId="10" borderId="0" xfId="0" applyFont="1" applyFill="1"/>
    <xf numFmtId="0" fontId="4" fillId="10" borderId="0" xfId="0" applyFont="1" applyFill="1" applyAlignment="1">
      <alignment horizontal="center"/>
    </xf>
    <xf numFmtId="38" fontId="4" fillId="10" borderId="0" xfId="0" applyNumberFormat="1" applyFont="1" applyFill="1"/>
    <xf numFmtId="0" fontId="4" fillId="10" borderId="0" xfId="0" applyFont="1" applyFill="1" applyAlignment="1">
      <alignment horizontal="left"/>
    </xf>
    <xf numFmtId="38" fontId="4" fillId="10" borderId="0" xfId="1" applyNumberFormat="1" applyFont="1" applyFill="1" applyAlignment="1">
      <alignment horizontal="right"/>
    </xf>
    <xf numFmtId="0" fontId="33" fillId="10" borderId="0" xfId="0" applyFont="1" applyFill="1" applyAlignment="1">
      <alignment horizontal="center" vertical="center" wrapText="1"/>
    </xf>
    <xf numFmtId="10" fontId="32" fillId="10" borderId="0" xfId="4" applyNumberFormat="1" applyFont="1" applyFill="1" applyBorder="1" applyAlignment="1">
      <alignment horizontal="center" vertical="center"/>
    </xf>
    <xf numFmtId="0" fontId="32" fillId="10" borderId="0" xfId="0" applyFont="1" applyFill="1" applyAlignment="1">
      <alignment horizontal="center" vertical="center"/>
    </xf>
    <xf numFmtId="0" fontId="32" fillId="10" borderId="14" xfId="0" applyFont="1" applyFill="1" applyBorder="1" applyAlignment="1">
      <alignment horizontal="center" vertical="center"/>
    </xf>
    <xf numFmtId="0" fontId="32" fillId="4" borderId="0" xfId="0" applyFont="1" applyFill="1"/>
    <xf numFmtId="0" fontId="4" fillId="0" borderId="0" xfId="0" applyFont="1"/>
    <xf numFmtId="0" fontId="4" fillId="0" borderId="0" xfId="0" applyFont="1" applyAlignment="1">
      <alignment horizontal="center"/>
    </xf>
    <xf numFmtId="38" fontId="4" fillId="0" borderId="0" xfId="1" applyNumberFormat="1" applyFont="1" applyFill="1" applyAlignment="1">
      <alignment horizontal="right"/>
    </xf>
    <xf numFmtId="0" fontId="4" fillId="10" borderId="0" xfId="0" applyFont="1" applyFill="1" applyAlignment="1">
      <alignment horizontal="right"/>
    </xf>
    <xf numFmtId="0" fontId="35" fillId="10" borderId="0" xfId="0" applyFont="1" applyFill="1" applyAlignment="1">
      <alignment horizontal="right"/>
    </xf>
    <xf numFmtId="38" fontId="11" fillId="8" borderId="1" xfId="1" applyNumberFormat="1" applyFont="1" applyFill="1" applyBorder="1" applyAlignment="1" applyProtection="1">
      <alignment horizontal="right" vertical="top"/>
    </xf>
    <xf numFmtId="9" fontId="32" fillId="0" borderId="23" xfId="0" applyNumberFormat="1" applyFont="1" applyBorder="1" applyAlignment="1">
      <alignment horizontal="center"/>
    </xf>
    <xf numFmtId="0" fontId="4" fillId="0" borderId="0" xfId="0" applyFont="1" applyAlignment="1">
      <alignment horizontal="right"/>
    </xf>
    <xf numFmtId="38" fontId="10" fillId="8" borderId="1" xfId="1" applyNumberFormat="1" applyFont="1" applyFill="1" applyBorder="1" applyAlignment="1" applyProtection="1">
      <alignment horizontal="right" vertical="top"/>
    </xf>
    <xf numFmtId="173" fontId="4" fillId="0" borderId="32" xfId="1" applyNumberFormat="1" applyFont="1" applyFill="1" applyBorder="1" applyAlignment="1">
      <alignment horizontal="center"/>
    </xf>
    <xf numFmtId="9" fontId="4" fillId="0" borderId="0" xfId="0" applyNumberFormat="1" applyFont="1" applyAlignment="1">
      <alignment horizontal="center"/>
    </xf>
    <xf numFmtId="0" fontId="32" fillId="0" borderId="24" xfId="0" applyFont="1" applyBorder="1" applyAlignment="1">
      <alignment horizontal="center"/>
    </xf>
    <xf numFmtId="0" fontId="4" fillId="0" borderId="33" xfId="0" applyFont="1" applyBorder="1"/>
    <xf numFmtId="0" fontId="4" fillId="0" borderId="34" xfId="0" applyFont="1" applyBorder="1" applyAlignment="1">
      <alignment horizontal="center"/>
    </xf>
    <xf numFmtId="0" fontId="4" fillId="0" borderId="34" xfId="0" applyFont="1" applyBorder="1"/>
    <xf numFmtId="0" fontId="32" fillId="0" borderId="34" xfId="0" applyFont="1" applyBorder="1" applyAlignment="1">
      <alignment horizontal="center"/>
    </xf>
    <xf numFmtId="0" fontId="33" fillId="10" borderId="13" xfId="0" applyFont="1" applyFill="1" applyBorder="1" applyAlignment="1">
      <alignment horizontal="center" vertical="center" wrapText="1"/>
    </xf>
    <xf numFmtId="0" fontId="32" fillId="10" borderId="13" xfId="0" applyFont="1" applyFill="1" applyBorder="1" applyAlignment="1">
      <alignment horizontal="center" vertical="center"/>
    </xf>
    <xf numFmtId="10" fontId="32" fillId="10" borderId="13" xfId="4" applyNumberFormat="1" applyFont="1" applyFill="1" applyBorder="1" applyAlignment="1">
      <alignment horizontal="center" vertical="center"/>
    </xf>
    <xf numFmtId="0" fontId="1" fillId="4" borderId="0" xfId="0" applyFont="1" applyFill="1" applyAlignment="1">
      <alignment horizontal="left"/>
    </xf>
    <xf numFmtId="0" fontId="8" fillId="23" borderId="24" xfId="0" applyFont="1" applyFill="1" applyBorder="1" applyAlignment="1">
      <alignment horizontal="center" vertical="center" wrapText="1"/>
    </xf>
    <xf numFmtId="0" fontId="32" fillId="0" borderId="28" xfId="0" applyFont="1" applyBorder="1" applyAlignment="1">
      <alignment horizontal="center"/>
    </xf>
    <xf numFmtId="173" fontId="4" fillId="0" borderId="26" xfId="1" applyNumberFormat="1" applyFont="1" applyFill="1" applyBorder="1" applyAlignment="1">
      <alignment horizontal="center"/>
    </xf>
    <xf numFmtId="173" fontId="4" fillId="0" borderId="37" xfId="1" applyNumberFormat="1" applyFont="1" applyFill="1" applyBorder="1" applyAlignment="1">
      <alignment horizontal="center"/>
    </xf>
    <xf numFmtId="0" fontId="8" fillId="0" borderId="34" xfId="0" applyFont="1" applyBorder="1" applyAlignment="1">
      <alignment vertical="center" wrapText="1"/>
    </xf>
    <xf numFmtId="0" fontId="8" fillId="0" borderId="29" xfId="0" applyFont="1" applyBorder="1" applyAlignment="1">
      <alignment vertical="center" wrapText="1"/>
    </xf>
    <xf numFmtId="9" fontId="32" fillId="0" borderId="31" xfId="0" applyNumberFormat="1" applyFont="1" applyBorder="1" applyAlignment="1">
      <alignment horizontal="center"/>
    </xf>
    <xf numFmtId="0" fontId="32" fillId="0" borderId="0" xfId="0" applyFont="1" applyAlignment="1">
      <alignment horizontal="center"/>
    </xf>
    <xf numFmtId="0" fontId="4" fillId="0" borderId="30" xfId="0" applyFont="1" applyBorder="1"/>
    <xf numFmtId="0" fontId="32" fillId="10" borderId="0" xfId="0" applyFont="1" applyFill="1"/>
    <xf numFmtId="0" fontId="13" fillId="0" borderId="0" xfId="0" applyFont="1"/>
    <xf numFmtId="0" fontId="9" fillId="0" borderId="38" xfId="0" applyFont="1" applyBorder="1" applyAlignment="1">
      <alignment vertical="center" wrapText="1"/>
    </xf>
    <xf numFmtId="0" fontId="1" fillId="0" borderId="0" xfId="0" applyFont="1" applyAlignment="1">
      <alignment horizontal="center"/>
    </xf>
    <xf numFmtId="0" fontId="39" fillId="0" borderId="0" xfId="0" applyFont="1"/>
    <xf numFmtId="0" fontId="39" fillId="0" borderId="42" xfId="0" applyFont="1" applyBorder="1" applyAlignment="1">
      <alignment horizontal="right"/>
    </xf>
    <xf numFmtId="9" fontId="39" fillId="18" borderId="7" xfId="0" applyNumberFormat="1" applyFont="1" applyFill="1" applyBorder="1"/>
    <xf numFmtId="0" fontId="39" fillId="4" borderId="0" xfId="0" quotePrefix="1" applyFont="1" applyFill="1" applyAlignment="1">
      <alignment horizontal="left"/>
    </xf>
    <xf numFmtId="0" fontId="39" fillId="0" borderId="0" xfId="0" applyFont="1" applyAlignment="1">
      <alignment horizontal="right"/>
    </xf>
    <xf numFmtId="9" fontId="39" fillId="0" borderId="0" xfId="0" applyNumberFormat="1" applyFont="1"/>
    <xf numFmtId="0" fontId="39" fillId="4" borderId="26" xfId="0" applyFont="1" applyFill="1" applyBorder="1" applyAlignment="1">
      <alignment horizontal="right"/>
    </xf>
    <xf numFmtId="166" fontId="39" fillId="24" borderId="43" xfId="4" applyNumberFormat="1" applyFont="1" applyFill="1" applyBorder="1" applyAlignment="1" applyProtection="1">
      <alignment horizontal="right"/>
      <protection locked="0"/>
    </xf>
    <xf numFmtId="166" fontId="39" fillId="24" borderId="44" xfId="4" applyNumberFormat="1" applyFont="1" applyFill="1" applyBorder="1" applyAlignment="1" applyProtection="1">
      <alignment horizontal="right"/>
      <protection locked="0"/>
    </xf>
    <xf numFmtId="1" fontId="39" fillId="24" borderId="44" xfId="4" applyNumberFormat="1" applyFont="1" applyFill="1" applyBorder="1" applyAlignment="1" applyProtection="1">
      <alignment horizontal="right"/>
      <protection locked="0"/>
    </xf>
    <xf numFmtId="0" fontId="39" fillId="4" borderId="32" xfId="0" applyFont="1" applyFill="1" applyBorder="1" applyAlignment="1">
      <alignment horizontal="right"/>
    </xf>
    <xf numFmtId="1" fontId="39" fillId="24" borderId="45" xfId="4" applyNumberFormat="1" applyFont="1" applyFill="1" applyBorder="1" applyAlignment="1" applyProtection="1">
      <alignment horizontal="right"/>
      <protection locked="0"/>
    </xf>
    <xf numFmtId="166" fontId="39" fillId="0" borderId="0" xfId="4" applyNumberFormat="1" applyFont="1" applyFill="1" applyBorder="1" applyAlignment="1" applyProtection="1">
      <alignment horizontal="center"/>
      <protection locked="0"/>
    </xf>
    <xf numFmtId="0" fontId="39" fillId="4" borderId="0" xfId="0" applyFont="1" applyFill="1" applyAlignment="1">
      <alignment horizontal="left"/>
    </xf>
    <xf numFmtId="0" fontId="39" fillId="0" borderId="0" xfId="0" quotePrefix="1" applyFont="1"/>
    <xf numFmtId="0" fontId="40" fillId="0" borderId="5" xfId="0" applyFont="1" applyBorder="1" applyAlignment="1">
      <alignment horizontal="center" vertical="center"/>
    </xf>
    <xf numFmtId="0" fontId="38" fillId="0" borderId="0" xfId="0" quotePrefix="1" applyFont="1" applyAlignment="1">
      <alignment horizontal="center"/>
    </xf>
    <xf numFmtId="173" fontId="4" fillId="0" borderId="29" xfId="1" applyNumberFormat="1" applyFont="1" applyFill="1" applyBorder="1" applyAlignment="1">
      <alignment horizontal="center"/>
    </xf>
    <xf numFmtId="173" fontId="4" fillId="0" borderId="31" xfId="1" applyNumberFormat="1" applyFont="1" applyFill="1" applyBorder="1" applyAlignment="1">
      <alignment horizontal="center"/>
    </xf>
    <xf numFmtId="173" fontId="4" fillId="0" borderId="3" xfId="1" applyNumberFormat="1" applyFont="1" applyFill="1" applyBorder="1" applyAlignment="1">
      <alignment horizontal="right"/>
    </xf>
    <xf numFmtId="173" fontId="4" fillId="4" borderId="4" xfId="1" applyNumberFormat="1" applyFont="1" applyFill="1" applyBorder="1" applyAlignment="1">
      <alignment horizontal="right"/>
    </xf>
    <xf numFmtId="173" fontId="4" fillId="0" borderId="27" xfId="1" applyNumberFormat="1" applyFont="1" applyFill="1" applyBorder="1" applyAlignment="1">
      <alignment horizontal="center"/>
    </xf>
    <xf numFmtId="0" fontId="34" fillId="6" borderId="19" xfId="0" applyFont="1" applyFill="1" applyBorder="1" applyAlignment="1">
      <alignment horizontal="center" vertical="center" wrapText="1"/>
    </xf>
    <xf numFmtId="10" fontId="32" fillId="5" borderId="25" xfId="4" applyNumberFormat="1" applyFont="1" applyFill="1" applyBorder="1" applyAlignment="1">
      <alignment horizontal="center" vertical="center"/>
    </xf>
    <xf numFmtId="0" fontId="34" fillId="8" borderId="19" xfId="0" applyFont="1" applyFill="1" applyBorder="1" applyAlignment="1">
      <alignment horizontal="center" vertical="center" wrapText="1"/>
    </xf>
    <xf numFmtId="0" fontId="34" fillId="26" borderId="19" xfId="0" applyFont="1" applyFill="1" applyBorder="1" applyAlignment="1">
      <alignment horizontal="center" vertical="center" wrapText="1"/>
    </xf>
    <xf numFmtId="0" fontId="34" fillId="11" borderId="19" xfId="0" applyFont="1" applyFill="1" applyBorder="1" applyAlignment="1">
      <alignment horizontal="center" vertical="center" wrapText="1"/>
    </xf>
    <xf numFmtId="173" fontId="4" fillId="0" borderId="29" xfId="1" applyNumberFormat="1" applyFont="1" applyFill="1" applyBorder="1" applyAlignment="1">
      <alignment horizontal="right"/>
    </xf>
    <xf numFmtId="173" fontId="4" fillId="4" borderId="31" xfId="1" applyNumberFormat="1" applyFont="1" applyFill="1" applyBorder="1" applyAlignment="1">
      <alignment horizontal="right"/>
    </xf>
    <xf numFmtId="0" fontId="13" fillId="0" borderId="0" xfId="0" applyFont="1" applyAlignment="1">
      <alignment horizontal="center"/>
    </xf>
    <xf numFmtId="0" fontId="9" fillId="0" borderId="23" xfId="0" applyFont="1" applyBorder="1" applyAlignment="1">
      <alignment wrapText="1"/>
    </xf>
    <xf numFmtId="3" fontId="4" fillId="10" borderId="0" xfId="0" applyNumberFormat="1" applyFont="1" applyFill="1"/>
    <xf numFmtId="173" fontId="4" fillId="0" borderId="33" xfId="1" applyNumberFormat="1" applyFont="1" applyFill="1" applyBorder="1" applyAlignment="1">
      <alignment horizontal="center"/>
    </xf>
    <xf numFmtId="173" fontId="4" fillId="0" borderId="13" xfId="1" applyNumberFormat="1" applyFont="1" applyFill="1" applyBorder="1" applyAlignment="1">
      <alignment horizontal="center"/>
    </xf>
    <xf numFmtId="0" fontId="1" fillId="4" borderId="31" xfId="0" applyFont="1" applyFill="1" applyBorder="1"/>
    <xf numFmtId="0" fontId="42" fillId="4" borderId="0" xfId="0" applyFont="1" applyFill="1" applyAlignment="1">
      <alignment horizontal="right"/>
    </xf>
    <xf numFmtId="0" fontId="1" fillId="4" borderId="0" xfId="0" quotePrefix="1" applyFont="1" applyFill="1" applyAlignment="1">
      <alignment horizontal="center"/>
    </xf>
    <xf numFmtId="166" fontId="1" fillId="7" borderId="2" xfId="4" applyNumberFormat="1" applyFont="1" applyFill="1" applyBorder="1" applyAlignment="1" applyProtection="1">
      <alignment horizontal="center"/>
      <protection locked="0"/>
    </xf>
    <xf numFmtId="38" fontId="1" fillId="4" borderId="0" xfId="1" applyNumberFormat="1" applyFont="1" applyFill="1" applyAlignment="1">
      <alignment horizontal="right"/>
    </xf>
    <xf numFmtId="0" fontId="1" fillId="4" borderId="0" xfId="3" applyFont="1" applyFill="1"/>
    <xf numFmtId="0" fontId="1" fillId="8" borderId="1" xfId="0" applyFont="1" applyFill="1" applyBorder="1" applyAlignment="1">
      <alignment horizontal="left"/>
    </xf>
    <xf numFmtId="0" fontId="1" fillId="4" borderId="1" xfId="0" applyFont="1" applyFill="1" applyBorder="1" applyAlignment="1">
      <alignment horizontal="left"/>
    </xf>
    <xf numFmtId="0" fontId="43" fillId="0" borderId="0" xfId="0" applyFont="1"/>
    <xf numFmtId="0" fontId="44" fillId="0" borderId="0" xfId="0" applyFont="1"/>
    <xf numFmtId="167" fontId="4" fillId="5" borderId="1" xfId="0" applyNumberFormat="1" applyFont="1" applyFill="1" applyBorder="1" applyAlignment="1">
      <alignment horizontal="center"/>
    </xf>
    <xf numFmtId="167" fontId="4" fillId="4" borderId="0" xfId="0" applyNumberFormat="1" applyFont="1" applyFill="1" applyAlignment="1">
      <alignment horizontal="center"/>
    </xf>
    <xf numFmtId="169" fontId="4" fillId="4" borderId="0" xfId="1" applyNumberFormat="1" applyFont="1" applyFill="1" applyAlignment="1">
      <alignment horizontal="center"/>
    </xf>
    <xf numFmtId="169" fontId="4" fillId="5" borderId="1" xfId="1" applyNumberFormat="1" applyFont="1" applyFill="1" applyBorder="1" applyAlignment="1">
      <alignment horizontal="center"/>
    </xf>
    <xf numFmtId="168" fontId="25" fillId="0" borderId="12" xfId="6" quotePrefix="1" applyNumberFormat="1" applyFont="1" applyBorder="1" applyAlignment="1" applyProtection="1">
      <alignment horizontal="left"/>
      <protection locked="0"/>
    </xf>
    <xf numFmtId="172" fontId="20" fillId="9" borderId="14" xfId="10" applyNumberFormat="1" applyFont="1" applyFill="1" applyBorder="1" applyProtection="1">
      <protection locked="0"/>
    </xf>
    <xf numFmtId="0" fontId="24" fillId="0" borderId="46" xfId="6" applyFont="1" applyBorder="1" applyAlignment="1" applyProtection="1">
      <alignment horizontal="right"/>
      <protection locked="0"/>
    </xf>
    <xf numFmtId="172" fontId="24" fillId="0" borderId="47" xfId="10" applyNumberFormat="1" applyFont="1" applyBorder="1" applyProtection="1">
      <protection locked="0"/>
    </xf>
    <xf numFmtId="172" fontId="24" fillId="0" borderId="14" xfId="10" applyNumberFormat="1" applyFont="1" applyBorder="1" applyProtection="1">
      <protection locked="0"/>
    </xf>
    <xf numFmtId="172" fontId="24" fillId="0" borderId="16" xfId="10" applyNumberFormat="1" applyFont="1" applyBorder="1" applyProtection="1">
      <protection locked="0"/>
    </xf>
    <xf numFmtId="0" fontId="8" fillId="0" borderId="13" xfId="12" applyFont="1" applyBorder="1" applyAlignment="1">
      <alignment horizontal="center"/>
    </xf>
    <xf numFmtId="0" fontId="20" fillId="0" borderId="46" xfId="6" applyFont="1" applyBorder="1"/>
    <xf numFmtId="3" fontId="20" fillId="9" borderId="46" xfId="6" applyNumberFormat="1" applyFont="1" applyFill="1" applyBorder="1"/>
    <xf numFmtId="38" fontId="14" fillId="0" borderId="0" xfId="1" applyNumberFormat="1" applyFont="1" applyFill="1" applyBorder="1" applyAlignment="1">
      <alignment horizontal="right" vertical="top"/>
    </xf>
    <xf numFmtId="0" fontId="50" fillId="0" borderId="0" xfId="0" applyFont="1"/>
    <xf numFmtId="0" fontId="51" fillId="0" borderId="0" xfId="0" applyFont="1"/>
    <xf numFmtId="0" fontId="52" fillId="0" borderId="0" xfId="0" applyFont="1"/>
    <xf numFmtId="0" fontId="9" fillId="0" borderId="0" xfId="0" applyFont="1" applyAlignment="1">
      <alignment horizontal="center"/>
    </xf>
    <xf numFmtId="0" fontId="9" fillId="0" borderId="0" xfId="0" applyFont="1" applyAlignment="1" applyProtection="1">
      <alignment horizontal="right"/>
      <protection locked="0"/>
    </xf>
    <xf numFmtId="0" fontId="4" fillId="0" borderId="0" xfId="0" applyFont="1" applyAlignment="1">
      <alignment wrapText="1"/>
    </xf>
    <xf numFmtId="0" fontId="4" fillId="5" borderId="1" xfId="0" applyFont="1" applyFill="1" applyBorder="1" applyAlignment="1" applyProtection="1">
      <alignment horizontal="right"/>
      <protection locked="0"/>
    </xf>
    <xf numFmtId="168" fontId="4" fillId="5" borderId="1" xfId="0" applyNumberFormat="1" applyFont="1" applyFill="1" applyBorder="1" applyAlignment="1" applyProtection="1">
      <alignment horizontal="right"/>
      <protection locked="0"/>
    </xf>
    <xf numFmtId="0" fontId="4" fillId="0" borderId="31" xfId="0" applyFont="1" applyBorder="1"/>
    <xf numFmtId="0" fontId="4" fillId="0" borderId="8" xfId="0" applyFont="1" applyBorder="1"/>
    <xf numFmtId="0" fontId="4" fillId="0" borderId="21" xfId="0" applyFont="1" applyBorder="1" applyAlignment="1">
      <alignment wrapText="1"/>
    </xf>
    <xf numFmtId="0" fontId="53" fillId="0" borderId="31" xfId="0" applyFont="1" applyBorder="1"/>
    <xf numFmtId="9" fontId="53" fillId="0" borderId="48" xfId="0" applyNumberFormat="1" applyFont="1" applyBorder="1" applyAlignment="1">
      <alignment horizontal="center"/>
    </xf>
    <xf numFmtId="0" fontId="4" fillId="0" borderId="48" xfId="0" applyFont="1" applyBorder="1"/>
    <xf numFmtId="0" fontId="53" fillId="0" borderId="8" xfId="0" applyFont="1" applyBorder="1"/>
    <xf numFmtId="9" fontId="53" fillId="0" borderId="32" xfId="0" applyNumberFormat="1" applyFont="1" applyBorder="1" applyAlignment="1">
      <alignment horizontal="center"/>
    </xf>
    <xf numFmtId="0" fontId="4" fillId="0" borderId="32" xfId="0" applyFont="1" applyBorder="1"/>
    <xf numFmtId="0" fontId="39" fillId="4" borderId="33" xfId="0" applyFont="1" applyFill="1" applyBorder="1" applyAlignment="1">
      <alignment horizontal="right"/>
    </xf>
    <xf numFmtId="0" fontId="39" fillId="4" borderId="13" xfId="0" applyFont="1" applyFill="1" applyBorder="1" applyAlignment="1">
      <alignment horizontal="right"/>
    </xf>
    <xf numFmtId="0" fontId="39" fillId="4" borderId="37" xfId="0" applyFont="1" applyFill="1" applyBorder="1" applyAlignment="1">
      <alignment horizontal="right"/>
    </xf>
    <xf numFmtId="166" fontId="39" fillId="22" borderId="35" xfId="4" applyNumberFormat="1" applyFont="1" applyFill="1" applyBorder="1" applyAlignment="1" applyProtection="1">
      <alignment horizontal="right"/>
      <protection locked="0"/>
    </xf>
    <xf numFmtId="166" fontId="39" fillId="22" borderId="45" xfId="4" applyNumberFormat="1" applyFont="1" applyFill="1" applyBorder="1" applyAlignment="1" applyProtection="1">
      <alignment horizontal="right"/>
      <protection locked="0"/>
    </xf>
    <xf numFmtId="0" fontId="4" fillId="0" borderId="48" xfId="0" applyFont="1" applyBorder="1" applyAlignment="1">
      <alignment horizontal="center" wrapText="1"/>
    </xf>
    <xf numFmtId="0" fontId="4" fillId="0" borderId="21" xfId="0" applyFont="1" applyBorder="1" applyAlignment="1">
      <alignment horizontal="center" wrapText="1"/>
    </xf>
    <xf numFmtId="0" fontId="4" fillId="0" borderId="32" xfId="0" applyFont="1" applyBorder="1" applyAlignment="1">
      <alignment horizontal="center" wrapText="1"/>
    </xf>
    <xf numFmtId="0" fontId="4" fillId="0" borderId="36" xfId="0" applyFont="1" applyBorder="1" applyAlignment="1">
      <alignment horizontal="center" wrapText="1"/>
    </xf>
    <xf numFmtId="10" fontId="4" fillId="0" borderId="26" xfId="0" applyNumberFormat="1" applyFont="1" applyBorder="1" applyAlignment="1">
      <alignment horizontal="right" wrapText="1"/>
    </xf>
    <xf numFmtId="10" fontId="4" fillId="0" borderId="21" xfId="0" applyNumberFormat="1" applyFont="1" applyBorder="1" applyAlignment="1">
      <alignment horizontal="right" wrapText="1"/>
    </xf>
    <xf numFmtId="10" fontId="4" fillId="0" borderId="32" xfId="0" applyNumberFormat="1" applyFont="1" applyBorder="1" applyAlignment="1">
      <alignment horizontal="right" wrapText="1"/>
    </xf>
    <xf numFmtId="10" fontId="4" fillId="0" borderId="36" xfId="0" applyNumberFormat="1" applyFont="1" applyBorder="1" applyAlignment="1">
      <alignment horizontal="right" wrapText="1"/>
    </xf>
    <xf numFmtId="9" fontId="39" fillId="27" borderId="7" xfId="0" applyNumberFormat="1" applyFont="1" applyFill="1" applyBorder="1"/>
    <xf numFmtId="166" fontId="39" fillId="28" borderId="39" xfId="4" applyNumberFormat="1" applyFont="1" applyFill="1" applyBorder="1" applyAlignment="1" applyProtection="1">
      <alignment horizontal="right"/>
      <protection locked="0"/>
    </xf>
    <xf numFmtId="166" fontId="39" fillId="28" borderId="40" xfId="4" applyNumberFormat="1" applyFont="1" applyFill="1" applyBorder="1" applyAlignment="1" applyProtection="1">
      <alignment horizontal="right"/>
      <protection locked="0"/>
    </xf>
    <xf numFmtId="1" fontId="39" fillId="28" borderId="40" xfId="4" applyNumberFormat="1" applyFont="1" applyFill="1" applyBorder="1" applyAlignment="1" applyProtection="1">
      <alignment horizontal="right"/>
      <protection locked="0"/>
    </xf>
    <xf numFmtId="1" fontId="39" fillId="28" borderId="41" xfId="4" applyNumberFormat="1" applyFont="1" applyFill="1" applyBorder="1" applyAlignment="1" applyProtection="1">
      <alignment horizontal="right"/>
      <protection locked="0"/>
    </xf>
    <xf numFmtId="166" fontId="39" fillId="5" borderId="35" xfId="4" applyNumberFormat="1" applyFont="1" applyFill="1" applyBorder="1" applyAlignment="1" applyProtection="1">
      <alignment horizontal="right"/>
      <protection locked="0"/>
    </xf>
    <xf numFmtId="166" fontId="39" fillId="5" borderId="45" xfId="4" applyNumberFormat="1" applyFont="1" applyFill="1" applyBorder="1" applyAlignment="1" applyProtection="1">
      <alignment horizontal="right"/>
      <protection locked="0"/>
    </xf>
    <xf numFmtId="0" fontId="33" fillId="29" borderId="5" xfId="0" applyFont="1" applyFill="1" applyBorder="1" applyAlignment="1">
      <alignment wrapText="1"/>
    </xf>
    <xf numFmtId="0" fontId="33" fillId="29" borderId="42" xfId="0" applyFont="1" applyFill="1" applyBorder="1" applyAlignment="1">
      <alignment horizontal="center" vertical="center" wrapText="1"/>
    </xf>
    <xf numFmtId="0" fontId="33" fillId="29" borderId="7" xfId="0" applyFont="1" applyFill="1" applyBorder="1" applyAlignment="1">
      <alignment horizontal="center" vertical="center" wrapText="1"/>
    </xf>
    <xf numFmtId="0" fontId="9" fillId="0" borderId="31" xfId="0" applyFont="1" applyBorder="1" applyAlignment="1">
      <alignment vertical="center" wrapText="1"/>
    </xf>
    <xf numFmtId="0" fontId="40" fillId="0" borderId="0" xfId="0" applyFont="1" applyAlignment="1">
      <alignment horizontal="center" vertical="center"/>
    </xf>
    <xf numFmtId="0" fontId="39" fillId="4" borderId="0" xfId="0" applyFont="1" applyFill="1" applyAlignment="1">
      <alignment horizontal="right"/>
    </xf>
    <xf numFmtId="166" fontId="39" fillId="0" borderId="0" xfId="4" applyNumberFormat="1" applyFont="1" applyFill="1" applyBorder="1" applyAlignment="1" applyProtection="1">
      <alignment horizontal="right"/>
      <protection locked="0"/>
    </xf>
    <xf numFmtId="0" fontId="38" fillId="0" borderId="49" xfId="0" applyFont="1" applyBorder="1" applyAlignment="1">
      <alignment horizontal="center" vertical="center" wrapText="1"/>
    </xf>
    <xf numFmtId="0" fontId="39" fillId="0" borderId="42" xfId="0" applyFont="1" applyBorder="1" applyAlignment="1">
      <alignment wrapText="1"/>
    </xf>
    <xf numFmtId="0" fontId="54" fillId="0" borderId="0" xfId="0" applyFont="1"/>
    <xf numFmtId="0" fontId="38" fillId="0" borderId="0" xfId="0" applyFont="1" applyAlignment="1">
      <alignment horizontal="center" vertical="center" wrapText="1"/>
    </xf>
    <xf numFmtId="0" fontId="39" fillId="0" borderId="0" xfId="0" applyFont="1" applyAlignment="1">
      <alignment wrapText="1"/>
    </xf>
    <xf numFmtId="166" fontId="39" fillId="9" borderId="50" xfId="4" applyNumberFormat="1" applyFont="1" applyFill="1" applyBorder="1" applyAlignment="1" applyProtection="1">
      <alignment horizontal="center"/>
      <protection locked="0"/>
    </xf>
    <xf numFmtId="166" fontId="55" fillId="0" borderId="5" xfId="4" applyNumberFormat="1" applyFont="1" applyFill="1" applyBorder="1" applyAlignment="1" applyProtection="1">
      <alignment horizontal="center"/>
      <protection locked="0"/>
    </xf>
    <xf numFmtId="0" fontId="55" fillId="0" borderId="51" xfId="0" applyFont="1" applyBorder="1" applyAlignment="1">
      <alignment horizontal="center"/>
    </xf>
    <xf numFmtId="9" fontId="39" fillId="15" borderId="51" xfId="0" applyNumberFormat="1" applyFont="1" applyFill="1" applyBorder="1"/>
    <xf numFmtId="0" fontId="55" fillId="0" borderId="52" xfId="0" applyFont="1" applyBorder="1" applyAlignment="1">
      <alignment horizontal="center"/>
    </xf>
    <xf numFmtId="9" fontId="39" fillId="25" borderId="52" xfId="0" applyNumberFormat="1" applyFont="1" applyFill="1" applyBorder="1"/>
    <xf numFmtId="0" fontId="39" fillId="0" borderId="50" xfId="0" applyFont="1" applyBorder="1" applyAlignment="1">
      <alignment wrapText="1"/>
    </xf>
    <xf numFmtId="166" fontId="39" fillId="28" borderId="55" xfId="4" applyNumberFormat="1" applyFont="1" applyFill="1" applyBorder="1" applyAlignment="1" applyProtection="1">
      <alignment horizontal="right"/>
      <protection locked="0"/>
    </xf>
    <xf numFmtId="166" fontId="39" fillId="28" borderId="53" xfId="4" applyNumberFormat="1" applyFont="1" applyFill="1" applyBorder="1" applyAlignment="1" applyProtection="1">
      <alignment horizontal="right"/>
      <protection locked="0"/>
    </xf>
    <xf numFmtId="166" fontId="55" fillId="0" borderId="54" xfId="4" applyNumberFormat="1" applyFont="1" applyFill="1" applyBorder="1" applyAlignment="1" applyProtection="1">
      <alignment horizontal="center"/>
      <protection locked="0"/>
    </xf>
    <xf numFmtId="0" fontId="55" fillId="0" borderId="26" xfId="0" applyFont="1" applyBorder="1" applyAlignment="1">
      <alignment horizontal="center"/>
    </xf>
    <xf numFmtId="0" fontId="55" fillId="0" borderId="27" xfId="0" applyFont="1" applyBorder="1" applyAlignment="1">
      <alignment horizontal="center"/>
    </xf>
    <xf numFmtId="0" fontId="55" fillId="0" borderId="0" xfId="0" applyFont="1"/>
    <xf numFmtId="0" fontId="56" fillId="0" borderId="0" xfId="0" applyFont="1"/>
    <xf numFmtId="0" fontId="40" fillId="0" borderId="29" xfId="0" applyFont="1" applyBorder="1" applyAlignment="1">
      <alignment horizontal="center" vertical="center"/>
    </xf>
    <xf numFmtId="0" fontId="40" fillId="0" borderId="31" xfId="0" applyFont="1" applyBorder="1" applyAlignment="1">
      <alignment horizontal="center" vertical="center"/>
    </xf>
    <xf numFmtId="0" fontId="40" fillId="0" borderId="8" xfId="0" applyFont="1" applyBorder="1" applyAlignment="1">
      <alignment horizontal="center" vertical="center"/>
    </xf>
    <xf numFmtId="0" fontId="2" fillId="0" borderId="0" xfId="0" applyFont="1" applyAlignment="1">
      <alignment horizontal="center"/>
    </xf>
    <xf numFmtId="0" fontId="27" fillId="15" borderId="46" xfId="6" applyFont="1" applyFill="1" applyBorder="1" applyAlignment="1">
      <alignment horizontal="center" wrapText="1"/>
    </xf>
    <xf numFmtId="0" fontId="27" fillId="15" borderId="47" xfId="6" applyFont="1" applyFill="1" applyBorder="1" applyAlignment="1">
      <alignment horizontal="center" wrapText="1"/>
    </xf>
    <xf numFmtId="0" fontId="24" fillId="17" borderId="17" xfId="6" applyFont="1" applyFill="1" applyBorder="1" applyAlignment="1">
      <alignment horizontal="center" wrapText="1"/>
    </xf>
    <xf numFmtId="0" fontId="24" fillId="17" borderId="18" xfId="6" applyFont="1" applyFill="1" applyBorder="1" applyAlignment="1">
      <alignment horizontal="center" wrapText="1"/>
    </xf>
    <xf numFmtId="0" fontId="4" fillId="4" borderId="8" xfId="0" applyFont="1" applyFill="1" applyBorder="1" applyAlignment="1">
      <alignment horizontal="right"/>
    </xf>
    <xf numFmtId="0" fontId="4" fillId="4" borderId="10" xfId="0" applyFont="1" applyFill="1" applyBorder="1" applyAlignment="1">
      <alignment horizontal="right"/>
    </xf>
    <xf numFmtId="0" fontId="8" fillId="6" borderId="3"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8" fillId="21" borderId="3" xfId="0" applyFont="1" applyFill="1" applyBorder="1" applyAlignment="1">
      <alignment horizontal="center" vertical="center" wrapText="1"/>
    </xf>
    <xf numFmtId="0" fontId="8" fillId="21" borderId="4" xfId="0" applyFont="1" applyFill="1" applyBorder="1" applyAlignment="1">
      <alignment horizontal="center" vertical="center" wrapText="1"/>
    </xf>
    <xf numFmtId="0" fontId="13" fillId="0" borderId="10" xfId="0" applyFont="1" applyBorder="1" applyAlignment="1">
      <alignment horizontal="center"/>
    </xf>
    <xf numFmtId="0" fontId="9" fillId="6" borderId="5" xfId="0" applyFont="1" applyFill="1" applyBorder="1" applyAlignment="1">
      <alignment horizontal="center"/>
    </xf>
    <xf numFmtId="0" fontId="9" fillId="6" borderId="6" xfId="0" applyFont="1" applyFill="1" applyBorder="1" applyAlignment="1">
      <alignment horizontal="center"/>
    </xf>
    <xf numFmtId="0" fontId="9" fillId="6" borderId="7" xfId="0" applyFont="1" applyFill="1" applyBorder="1" applyAlignment="1">
      <alignment horizontal="center"/>
    </xf>
    <xf numFmtId="0" fontId="37" fillId="19" borderId="5" xfId="0" applyFont="1" applyFill="1" applyBorder="1" applyAlignment="1">
      <alignment horizontal="center" wrapText="1"/>
    </xf>
    <xf numFmtId="0" fontId="37" fillId="19" borderId="6" xfId="0" applyFont="1" applyFill="1" applyBorder="1" applyAlignment="1">
      <alignment horizontal="center" wrapText="1"/>
    </xf>
    <xf numFmtId="0" fontId="37" fillId="19" borderId="7" xfId="0" applyFont="1" applyFill="1" applyBorder="1" applyAlignment="1">
      <alignment horizontal="center" wrapText="1"/>
    </xf>
    <xf numFmtId="0" fontId="4" fillId="0" borderId="31" xfId="0" applyFont="1" applyBorder="1" applyAlignment="1">
      <alignment horizontal="center"/>
    </xf>
    <xf numFmtId="0" fontId="4" fillId="0" borderId="14" xfId="0" applyFont="1" applyBorder="1" applyAlignment="1">
      <alignment horizontal="center"/>
    </xf>
    <xf numFmtId="0" fontId="32" fillId="0" borderId="31" xfId="0" applyFont="1" applyBorder="1" applyAlignment="1">
      <alignment horizontal="right"/>
    </xf>
    <xf numFmtId="0" fontId="32" fillId="0" borderId="14" xfId="0" applyFont="1" applyBorder="1" applyAlignment="1">
      <alignment horizontal="right"/>
    </xf>
    <xf numFmtId="0" fontId="34" fillId="0" borderId="31" xfId="0" applyFont="1" applyBorder="1" applyAlignment="1">
      <alignment horizontal="right"/>
    </xf>
    <xf numFmtId="0" fontId="34" fillId="0" borderId="14" xfId="0" applyFont="1" applyBorder="1" applyAlignment="1">
      <alignment horizontal="right"/>
    </xf>
    <xf numFmtId="0" fontId="4" fillId="0" borderId="29" xfId="0" applyFont="1" applyBorder="1" applyAlignment="1">
      <alignment horizontal="right"/>
    </xf>
    <xf numFmtId="0" fontId="4" fillId="0" borderId="35" xfId="0" applyFont="1" applyBorder="1" applyAlignment="1">
      <alignment horizontal="right"/>
    </xf>
    <xf numFmtId="0" fontId="9" fillId="21" borderId="29" xfId="0" applyFont="1" applyFill="1" applyBorder="1" applyAlignment="1">
      <alignment horizontal="center" vertical="center" wrapText="1"/>
    </xf>
    <xf numFmtId="0" fontId="9" fillId="21" borderId="8" xfId="0" applyFont="1" applyFill="1" applyBorder="1" applyAlignment="1">
      <alignment horizontal="center" vertical="center" wrapText="1"/>
    </xf>
    <xf numFmtId="0" fontId="9" fillId="6" borderId="3" xfId="0" applyFont="1" applyFill="1" applyBorder="1" applyAlignment="1">
      <alignment horizontal="center" wrapText="1"/>
    </xf>
    <xf numFmtId="0" fontId="9" fillId="6" borderId="4" xfId="0" applyFont="1" applyFill="1" applyBorder="1" applyAlignment="1">
      <alignment horizontal="center" wrapText="1"/>
    </xf>
    <xf numFmtId="0" fontId="9" fillId="21" borderId="34" xfId="0" applyFont="1" applyFill="1" applyBorder="1" applyAlignment="1">
      <alignment horizontal="center" vertical="center" wrapText="1"/>
    </xf>
    <xf numFmtId="0" fontId="9" fillId="21" borderId="10" xfId="0" applyFont="1" applyFill="1" applyBorder="1" applyAlignment="1">
      <alignment horizontal="center" vertical="center" wrapText="1"/>
    </xf>
    <xf numFmtId="0" fontId="37" fillId="29" borderId="9" xfId="0" applyFont="1" applyFill="1" applyBorder="1" applyAlignment="1">
      <alignment horizontal="center" wrapText="1"/>
    </xf>
    <xf numFmtId="0" fontId="37" fillId="29" borderId="22" xfId="0" applyFont="1" applyFill="1" applyBorder="1" applyAlignment="1">
      <alignment horizontal="center" wrapText="1"/>
    </xf>
    <xf numFmtId="0" fontId="37" fillId="29" borderId="43" xfId="0" applyFont="1" applyFill="1" applyBorder="1" applyAlignment="1">
      <alignment horizontal="center" wrapText="1"/>
    </xf>
    <xf numFmtId="0" fontId="39" fillId="4" borderId="48" xfId="0" applyFont="1" applyFill="1" applyBorder="1" applyAlignment="1">
      <alignment horizontal="right"/>
    </xf>
    <xf numFmtId="0" fontId="15" fillId="0" borderId="56" xfId="0" applyFont="1" applyBorder="1" applyAlignment="1">
      <alignment horizontal="left" vertical="center"/>
    </xf>
    <xf numFmtId="0" fontId="16" fillId="0" borderId="57" xfId="0" applyFont="1" applyBorder="1" applyAlignment="1">
      <alignment horizontal="right" vertical="top"/>
    </xf>
    <xf numFmtId="38" fontId="8" fillId="0" borderId="56" xfId="1" applyNumberFormat="1" applyFont="1" applyFill="1" applyBorder="1" applyAlignment="1">
      <alignment horizontal="right" vertical="top"/>
    </xf>
    <xf numFmtId="3" fontId="28" fillId="9" borderId="48" xfId="6" applyNumberFormat="1" applyFont="1" applyFill="1" applyBorder="1"/>
    <xf numFmtId="38" fontId="8" fillId="0" borderId="58" xfId="1" applyNumberFormat="1" applyFont="1" applyFill="1" applyBorder="1" applyAlignment="1">
      <alignment horizontal="right" vertical="top"/>
    </xf>
    <xf numFmtId="0" fontId="8" fillId="23" borderId="48" xfId="0" applyFont="1" applyFill="1" applyBorder="1" applyAlignment="1">
      <alignment vertical="center" wrapText="1"/>
    </xf>
    <xf numFmtId="10" fontId="32" fillId="20" borderId="48" xfId="4" applyNumberFormat="1" applyFont="1" applyFill="1" applyBorder="1" applyAlignment="1">
      <alignment horizontal="center" vertical="center"/>
    </xf>
    <xf numFmtId="10" fontId="32" fillId="5" borderId="48" xfId="4" applyNumberFormat="1" applyFont="1" applyFill="1" applyBorder="1" applyAlignment="1">
      <alignment horizontal="center" vertical="center"/>
    </xf>
    <xf numFmtId="38" fontId="8" fillId="0" borderId="59" xfId="1" applyNumberFormat="1" applyFont="1" applyFill="1" applyBorder="1" applyAlignment="1">
      <alignment horizontal="right" vertical="top"/>
    </xf>
    <xf numFmtId="10" fontId="32" fillId="25" borderId="48" xfId="4" applyNumberFormat="1" applyFont="1" applyFill="1" applyBorder="1" applyAlignment="1">
      <alignment horizontal="center" vertical="center"/>
    </xf>
    <xf numFmtId="10" fontId="32" fillId="5" borderId="60" xfId="4" applyNumberFormat="1" applyFont="1" applyFill="1" applyBorder="1" applyAlignment="1">
      <alignment horizontal="center" vertical="center"/>
    </xf>
    <xf numFmtId="10" fontId="32" fillId="9" borderId="48" xfId="4" applyNumberFormat="1" applyFont="1" applyFill="1" applyBorder="1" applyAlignment="1">
      <alignment horizontal="center" vertical="center"/>
    </xf>
    <xf numFmtId="0" fontId="32" fillId="0" borderId="61" xfId="0" applyFont="1" applyBorder="1" applyAlignment="1">
      <alignment horizontal="center"/>
    </xf>
    <xf numFmtId="0" fontId="9" fillId="0" borderId="23" xfId="0" applyFont="1" applyBorder="1" applyAlignment="1" applyProtection="1">
      <alignment horizontal="right"/>
      <protection locked="0"/>
    </xf>
    <xf numFmtId="0" fontId="4" fillId="0" borderId="60" xfId="0" applyFont="1" applyBorder="1"/>
    <xf numFmtId="0" fontId="4" fillId="0" borderId="60" xfId="0" applyFont="1" applyBorder="1" applyAlignment="1">
      <alignment wrapText="1"/>
    </xf>
  </cellXfs>
  <cellStyles count="13">
    <cellStyle name="Comma" xfId="1" builtinId="3"/>
    <cellStyle name="Comma 4" xfId="2" xr:uid="{00000000-0005-0000-0000-000001000000}"/>
    <cellStyle name="Comma 6" xfId="10" xr:uid="{00000000-0005-0000-0000-000002000000}"/>
    <cellStyle name="Comma_Interim Cap Schedules1 2" xfId="7" xr:uid="{00000000-0005-0000-0000-000003000000}"/>
    <cellStyle name="Normal" xfId="0" builtinId="0"/>
    <cellStyle name="Normal 16" xfId="12" xr:uid="{00000000-0005-0000-0000-000005000000}"/>
    <cellStyle name="Normal 19" xfId="9" xr:uid="{00000000-0005-0000-0000-000006000000}"/>
    <cellStyle name="Normal 2" xfId="6" xr:uid="{00000000-0005-0000-0000-000007000000}"/>
    <cellStyle name="Normal_Balance Sheet 2" xfId="3" xr:uid="{00000000-0005-0000-0000-000008000000}"/>
    <cellStyle name="Percent" xfId="4" builtinId="5"/>
    <cellStyle name="Percent 2" xfId="8" xr:uid="{00000000-0005-0000-0000-00000A000000}"/>
    <cellStyle name="Percent 3" xfId="5" xr:uid="{00000000-0005-0000-0000-00000B000000}"/>
    <cellStyle name="Percent 4" xfId="11" xr:uid="{00000000-0005-0000-0000-00000C000000}"/>
  </cellStyles>
  <dxfs count="16">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rgb="FFFF0000"/>
        </patternFill>
      </fill>
    </dxf>
    <dxf>
      <fill>
        <patternFill>
          <bgColor rgb="FFFF0000"/>
        </patternFill>
      </fill>
    </dxf>
    <dxf>
      <fill>
        <patternFill>
          <bgColor indexed="10"/>
        </patternFill>
      </fill>
    </dxf>
    <dxf>
      <fill>
        <patternFill>
          <bgColor rgb="FFFF0000"/>
        </patternFill>
      </fill>
    </dxf>
    <dxf>
      <fill>
        <patternFill>
          <bgColor rgb="FFFF0000"/>
        </patternFill>
      </fill>
    </dxf>
    <dxf>
      <fill>
        <patternFill>
          <bgColor indexed="10"/>
        </patternFill>
      </fill>
    </dxf>
    <dxf>
      <fill>
        <patternFill>
          <bgColor rgb="FFFF0000"/>
        </patternFill>
      </fill>
    </dxf>
    <dxf>
      <fill>
        <patternFill>
          <bgColor indexed="10"/>
        </patternFill>
      </fill>
    </dxf>
    <dxf>
      <fill>
        <patternFill>
          <bgColor rgb="FFFF0000"/>
        </patternFill>
      </fill>
    </dxf>
    <dxf>
      <fill>
        <patternFill>
          <bgColor indexed="10"/>
        </patternFill>
      </fill>
    </dxf>
  </dxfs>
  <tableStyles count="0" defaultTableStyle="TableStyleMedium9" defaultPivotStyle="PivotStyleLight16"/>
  <colors>
    <mruColors>
      <color rgb="FFFFFFCC"/>
      <color rgb="FF393D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E43"/>
  <sheetViews>
    <sheetView showGridLines="0" tabSelected="1" topLeftCell="A22" zoomScaleNormal="100" workbookViewId="0">
      <selection activeCell="I27" sqref="I27"/>
    </sheetView>
  </sheetViews>
  <sheetFormatPr defaultRowHeight="15"/>
  <cols>
    <col min="1" max="1" width="12.42578125" style="156" bestFit="1" customWidth="1"/>
    <col min="2" max="2" width="59.140625" style="156" customWidth="1"/>
    <col min="3" max="16384" width="9.140625" style="156"/>
  </cols>
  <sheetData>
    <row r="1" spans="1:5" ht="29.25">
      <c r="A1" s="198" t="s">
        <v>0</v>
      </c>
    </row>
    <row r="2" spans="1:5" ht="20.25">
      <c r="A2" s="199" t="s">
        <v>1</v>
      </c>
    </row>
    <row r="4" spans="1:5" ht="20.25">
      <c r="B4" s="214" t="s">
        <v>2</v>
      </c>
    </row>
    <row r="5" spans="1:5">
      <c r="A5" s="172" t="s">
        <v>3</v>
      </c>
      <c r="B5" s="156" t="s">
        <v>4</v>
      </c>
    </row>
    <row r="6" spans="1:5">
      <c r="A6" s="172" t="s">
        <v>5</v>
      </c>
      <c r="B6" s="156" t="s">
        <v>6</v>
      </c>
    </row>
    <row r="7" spans="1:5">
      <c r="A7" s="172" t="s">
        <v>7</v>
      </c>
      <c r="B7" s="156" t="s">
        <v>8</v>
      </c>
    </row>
    <row r="8" spans="1:5">
      <c r="A8" s="172" t="s">
        <v>9</v>
      </c>
      <c r="B8" s="156" t="s">
        <v>10</v>
      </c>
    </row>
    <row r="9" spans="1:5">
      <c r="A9" s="172" t="s">
        <v>11</v>
      </c>
      <c r="B9" s="156" t="s">
        <v>12</v>
      </c>
    </row>
    <row r="10" spans="1:5">
      <c r="A10" s="172" t="s">
        <v>13</v>
      </c>
      <c r="B10" s="156" t="s">
        <v>14</v>
      </c>
    </row>
    <row r="11" spans="1:5">
      <c r="A11" s="170"/>
      <c r="B11" s="156" t="s">
        <v>15</v>
      </c>
    </row>
    <row r="12" spans="1:5">
      <c r="A12" s="170"/>
    </row>
    <row r="13" spans="1:5" ht="21" thickBot="1">
      <c r="B13" s="215" t="s">
        <v>16</v>
      </c>
    </row>
    <row r="14" spans="1:5" ht="18" thickBot="1">
      <c r="A14" s="171" t="s">
        <v>17</v>
      </c>
      <c r="B14" s="157" t="s">
        <v>18</v>
      </c>
      <c r="C14" s="158">
        <v>0.1</v>
      </c>
      <c r="E14" s="159"/>
    </row>
    <row r="15" spans="1:5" ht="15.75" thickBot="1">
      <c r="B15" s="160"/>
      <c r="C15" s="161"/>
    </row>
    <row r="16" spans="1:5">
      <c r="A16" s="277" t="s">
        <v>19</v>
      </c>
      <c r="B16" s="162" t="s">
        <v>20</v>
      </c>
      <c r="C16" s="163">
        <v>-0.2</v>
      </c>
      <c r="E16" s="159"/>
    </row>
    <row r="17" spans="1:5">
      <c r="A17" s="278"/>
      <c r="B17" s="315" t="s">
        <v>21</v>
      </c>
      <c r="C17" s="164">
        <v>0.03</v>
      </c>
    </row>
    <row r="18" spans="1:5">
      <c r="A18" s="278"/>
      <c r="B18" s="315" t="s">
        <v>22</v>
      </c>
      <c r="C18" s="164">
        <v>0.01</v>
      </c>
    </row>
    <row r="19" spans="1:5">
      <c r="A19" s="278"/>
      <c r="B19" s="315" t="s">
        <v>23</v>
      </c>
      <c r="C19" s="165">
        <v>1</v>
      </c>
    </row>
    <row r="20" spans="1:5">
      <c r="A20" s="278"/>
      <c r="B20" s="315" t="s">
        <v>24</v>
      </c>
      <c r="C20" s="165">
        <v>5</v>
      </c>
    </row>
    <row r="21" spans="1:5" ht="15.75" thickBot="1">
      <c r="A21" s="279"/>
      <c r="B21" s="166" t="s">
        <v>25</v>
      </c>
      <c r="C21" s="167">
        <v>5</v>
      </c>
    </row>
    <row r="22" spans="1:5" ht="15.75" thickBot="1"/>
    <row r="23" spans="1:5" ht="18" customHeight="1">
      <c r="A23" s="277" t="s">
        <v>26</v>
      </c>
      <c r="B23" s="162" t="s">
        <v>27</v>
      </c>
      <c r="C23" s="234">
        <v>-0.3</v>
      </c>
    </row>
    <row r="24" spans="1:5" ht="15.75" thickBot="1">
      <c r="A24" s="279"/>
      <c r="B24" s="166" t="s">
        <v>28</v>
      </c>
      <c r="C24" s="235">
        <v>0.15</v>
      </c>
    </row>
    <row r="25" spans="1:5" ht="18" thickBot="1">
      <c r="A25" s="255"/>
      <c r="B25" s="256"/>
      <c r="C25" s="257"/>
    </row>
    <row r="26" spans="1:5" ht="21" thickBot="1">
      <c r="A26" s="255"/>
      <c r="B26" s="260" t="s">
        <v>29</v>
      </c>
      <c r="C26" s="264" t="s">
        <v>30</v>
      </c>
      <c r="D26" s="265" t="s">
        <v>31</v>
      </c>
      <c r="E26" s="267" t="s">
        <v>32</v>
      </c>
    </row>
    <row r="27" spans="1:5" ht="60.75" thickBot="1">
      <c r="A27" s="258" t="s">
        <v>33</v>
      </c>
      <c r="B27" s="259" t="s">
        <v>34</v>
      </c>
      <c r="C27" s="263">
        <v>0.5</v>
      </c>
      <c r="D27" s="266">
        <v>0.5</v>
      </c>
      <c r="E27" s="268">
        <v>0.5</v>
      </c>
    </row>
    <row r="28" spans="1:5">
      <c r="A28" s="261"/>
      <c r="B28" s="262"/>
      <c r="C28" s="168"/>
    </row>
    <row r="29" spans="1:5" ht="20.25">
      <c r="B29" s="216" t="s">
        <v>35</v>
      </c>
    </row>
    <row r="30" spans="1:5">
      <c r="A30" s="172" t="s">
        <v>3</v>
      </c>
      <c r="B30" s="156" t="s">
        <v>36</v>
      </c>
    </row>
    <row r="31" spans="1:5">
      <c r="A31" s="172" t="s">
        <v>5</v>
      </c>
      <c r="B31" s="156" t="s">
        <v>37</v>
      </c>
    </row>
    <row r="32" spans="1:5">
      <c r="A32" s="172" t="s">
        <v>7</v>
      </c>
      <c r="B32" s="156" t="s">
        <v>38</v>
      </c>
    </row>
    <row r="33" spans="1:2">
      <c r="A33" s="172" t="s">
        <v>9</v>
      </c>
      <c r="B33" s="156" t="s">
        <v>39</v>
      </c>
    </row>
    <row r="34" spans="1:2">
      <c r="A34" s="172" t="s">
        <v>11</v>
      </c>
      <c r="B34" s="156" t="s">
        <v>40</v>
      </c>
    </row>
    <row r="35" spans="1:2">
      <c r="A35" s="172" t="s">
        <v>13</v>
      </c>
      <c r="B35" s="156" t="s">
        <v>41</v>
      </c>
    </row>
    <row r="36" spans="1:2">
      <c r="A36" s="172" t="s">
        <v>42</v>
      </c>
      <c r="B36" s="169" t="s">
        <v>43</v>
      </c>
    </row>
    <row r="37" spans="1:2">
      <c r="A37" s="172" t="s">
        <v>44</v>
      </c>
      <c r="B37" s="169" t="s">
        <v>45</v>
      </c>
    </row>
    <row r="38" spans="1:2">
      <c r="A38" s="172" t="s">
        <v>46</v>
      </c>
      <c r="B38" s="169" t="s">
        <v>47</v>
      </c>
    </row>
    <row r="39" spans="1:2">
      <c r="A39" s="172" t="s">
        <v>48</v>
      </c>
      <c r="B39" s="159" t="s">
        <v>49</v>
      </c>
    </row>
    <row r="40" spans="1:2">
      <c r="A40" s="172" t="s">
        <v>50</v>
      </c>
      <c r="B40" s="156" t="s">
        <v>51</v>
      </c>
    </row>
    <row r="41" spans="1:2">
      <c r="A41" s="172"/>
      <c r="B41" s="156" t="s">
        <v>52</v>
      </c>
    </row>
    <row r="42" spans="1:2">
      <c r="B42" s="275" t="s">
        <v>53</v>
      </c>
    </row>
    <row r="43" spans="1:2">
      <c r="B43" s="276" t="s">
        <v>54</v>
      </c>
    </row>
  </sheetData>
  <mergeCells count="2">
    <mergeCell ref="A16:A21"/>
    <mergeCell ref="A23:A24"/>
  </mergeCells>
  <pageMargins left="0.7" right="0.7" top="0.75" bottom="0.75" header="0.3" footer="0.3"/>
  <pageSetup scale="55" orientation="portrait" horizontalDpi="300" verticalDpi="0" copies="0" r:id="rId1"/>
  <headerFooter>
    <oddHeader>&amp;RFSC Basic Stress Testing Template - Version 1.0</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H202"/>
  <sheetViews>
    <sheetView zoomScaleNormal="100" workbookViewId="0">
      <selection activeCell="B4" sqref="B4"/>
    </sheetView>
  </sheetViews>
  <sheetFormatPr defaultRowHeight="12.75"/>
  <cols>
    <col min="1" max="1" width="10" style="33" customWidth="1"/>
    <col min="2" max="2" width="87.85546875" style="32" customWidth="1"/>
    <col min="3" max="3" width="15.7109375" style="34" customWidth="1"/>
    <col min="4" max="4" width="20.140625" style="32" customWidth="1"/>
    <col min="5" max="6" width="9.140625" style="32"/>
    <col min="7" max="7" width="20" style="32" bestFit="1" customWidth="1"/>
    <col min="8" max="256" width="9.140625" style="32"/>
    <col min="257" max="257" width="10" style="32" customWidth="1"/>
    <col min="258" max="258" width="87.85546875" style="32" customWidth="1"/>
    <col min="259" max="259" width="15.7109375" style="32" customWidth="1"/>
    <col min="260" max="260" width="20.140625" style="32" customWidth="1"/>
    <col min="261" max="262" width="9.140625" style="32"/>
    <col min="263" max="263" width="20" style="32" bestFit="1" customWidth="1"/>
    <col min="264" max="512" width="9.140625" style="32"/>
    <col min="513" max="513" width="10" style="32" customWidth="1"/>
    <col min="514" max="514" width="87.85546875" style="32" customWidth="1"/>
    <col min="515" max="515" width="15.7109375" style="32" customWidth="1"/>
    <col min="516" max="516" width="20.140625" style="32" customWidth="1"/>
    <col min="517" max="518" width="9.140625" style="32"/>
    <col min="519" max="519" width="20" style="32" bestFit="1" customWidth="1"/>
    <col min="520" max="768" width="9.140625" style="32"/>
    <col min="769" max="769" width="10" style="32" customWidth="1"/>
    <col min="770" max="770" width="87.85546875" style="32" customWidth="1"/>
    <col min="771" max="771" width="15.7109375" style="32" customWidth="1"/>
    <col min="772" max="772" width="20.140625" style="32" customWidth="1"/>
    <col min="773" max="774" width="9.140625" style="32"/>
    <col min="775" max="775" width="20" style="32" bestFit="1" customWidth="1"/>
    <col min="776" max="1024" width="9.140625" style="32"/>
    <col min="1025" max="1025" width="10" style="32" customWidth="1"/>
    <col min="1026" max="1026" width="87.85546875" style="32" customWidth="1"/>
    <col min="1027" max="1027" width="15.7109375" style="32" customWidth="1"/>
    <col min="1028" max="1028" width="20.140625" style="32" customWidth="1"/>
    <col min="1029" max="1030" width="9.140625" style="32"/>
    <col min="1031" max="1031" width="20" style="32" bestFit="1" customWidth="1"/>
    <col min="1032" max="1280" width="9.140625" style="32"/>
    <col min="1281" max="1281" width="10" style="32" customWidth="1"/>
    <col min="1282" max="1282" width="87.85546875" style="32" customWidth="1"/>
    <col min="1283" max="1283" width="15.7109375" style="32" customWidth="1"/>
    <col min="1284" max="1284" width="20.140625" style="32" customWidth="1"/>
    <col min="1285" max="1286" width="9.140625" style="32"/>
    <col min="1287" max="1287" width="20" style="32" bestFit="1" customWidth="1"/>
    <col min="1288" max="1536" width="9.140625" style="32"/>
    <col min="1537" max="1537" width="10" style="32" customWidth="1"/>
    <col min="1538" max="1538" width="87.85546875" style="32" customWidth="1"/>
    <col min="1539" max="1539" width="15.7109375" style="32" customWidth="1"/>
    <col min="1540" max="1540" width="20.140625" style="32" customWidth="1"/>
    <col min="1541" max="1542" width="9.140625" style="32"/>
    <col min="1543" max="1543" width="20" style="32" bestFit="1" customWidth="1"/>
    <col min="1544" max="1792" width="9.140625" style="32"/>
    <col min="1793" max="1793" width="10" style="32" customWidth="1"/>
    <col min="1794" max="1794" width="87.85546875" style="32" customWidth="1"/>
    <col min="1795" max="1795" width="15.7109375" style="32" customWidth="1"/>
    <col min="1796" max="1796" width="20.140625" style="32" customWidth="1"/>
    <col min="1797" max="1798" width="9.140625" style="32"/>
    <col min="1799" max="1799" width="20" style="32" bestFit="1" customWidth="1"/>
    <col min="1800" max="2048" width="9.140625" style="32"/>
    <col min="2049" max="2049" width="10" style="32" customWidth="1"/>
    <col min="2050" max="2050" width="87.85546875" style="32" customWidth="1"/>
    <col min="2051" max="2051" width="15.7109375" style="32" customWidth="1"/>
    <col min="2052" max="2052" width="20.140625" style="32" customWidth="1"/>
    <col min="2053" max="2054" width="9.140625" style="32"/>
    <col min="2055" max="2055" width="20" style="32" bestFit="1" customWidth="1"/>
    <col min="2056" max="2304" width="9.140625" style="32"/>
    <col min="2305" max="2305" width="10" style="32" customWidth="1"/>
    <col min="2306" max="2306" width="87.85546875" style="32" customWidth="1"/>
    <col min="2307" max="2307" width="15.7109375" style="32" customWidth="1"/>
    <col min="2308" max="2308" width="20.140625" style="32" customWidth="1"/>
    <col min="2309" max="2310" width="9.140625" style="32"/>
    <col min="2311" max="2311" width="20" style="32" bestFit="1" customWidth="1"/>
    <col min="2312" max="2560" width="9.140625" style="32"/>
    <col min="2561" max="2561" width="10" style="32" customWidth="1"/>
    <col min="2562" max="2562" width="87.85546875" style="32" customWidth="1"/>
    <col min="2563" max="2563" width="15.7109375" style="32" customWidth="1"/>
    <col min="2564" max="2564" width="20.140625" style="32" customWidth="1"/>
    <col min="2565" max="2566" width="9.140625" style="32"/>
    <col min="2567" max="2567" width="20" style="32" bestFit="1" customWidth="1"/>
    <col min="2568" max="2816" width="9.140625" style="32"/>
    <col min="2817" max="2817" width="10" style="32" customWidth="1"/>
    <col min="2818" max="2818" width="87.85546875" style="32" customWidth="1"/>
    <col min="2819" max="2819" width="15.7109375" style="32" customWidth="1"/>
    <col min="2820" max="2820" width="20.140625" style="32" customWidth="1"/>
    <col min="2821" max="2822" width="9.140625" style="32"/>
    <col min="2823" max="2823" width="20" style="32" bestFit="1" customWidth="1"/>
    <col min="2824" max="3072" width="9.140625" style="32"/>
    <col min="3073" max="3073" width="10" style="32" customWidth="1"/>
    <col min="3074" max="3074" width="87.85546875" style="32" customWidth="1"/>
    <col min="3075" max="3075" width="15.7109375" style="32" customWidth="1"/>
    <col min="3076" max="3076" width="20.140625" style="32" customWidth="1"/>
    <col min="3077" max="3078" width="9.140625" style="32"/>
    <col min="3079" max="3079" width="20" style="32" bestFit="1" customWidth="1"/>
    <col min="3080" max="3328" width="9.140625" style="32"/>
    <col min="3329" max="3329" width="10" style="32" customWidth="1"/>
    <col min="3330" max="3330" width="87.85546875" style="32" customWidth="1"/>
    <col min="3331" max="3331" width="15.7109375" style="32" customWidth="1"/>
    <col min="3332" max="3332" width="20.140625" style="32" customWidth="1"/>
    <col min="3333" max="3334" width="9.140625" style="32"/>
    <col min="3335" max="3335" width="20" style="32" bestFit="1" customWidth="1"/>
    <col min="3336" max="3584" width="9.140625" style="32"/>
    <col min="3585" max="3585" width="10" style="32" customWidth="1"/>
    <col min="3586" max="3586" width="87.85546875" style="32" customWidth="1"/>
    <col min="3587" max="3587" width="15.7109375" style="32" customWidth="1"/>
    <col min="3588" max="3588" width="20.140625" style="32" customWidth="1"/>
    <col min="3589" max="3590" width="9.140625" style="32"/>
    <col min="3591" max="3591" width="20" style="32" bestFit="1" customWidth="1"/>
    <col min="3592" max="3840" width="9.140625" style="32"/>
    <col min="3841" max="3841" width="10" style="32" customWidth="1"/>
    <col min="3842" max="3842" width="87.85546875" style="32" customWidth="1"/>
    <col min="3843" max="3843" width="15.7109375" style="32" customWidth="1"/>
    <col min="3844" max="3844" width="20.140625" style="32" customWidth="1"/>
    <col min="3845" max="3846" width="9.140625" style="32"/>
    <col min="3847" max="3847" width="20" style="32" bestFit="1" customWidth="1"/>
    <col min="3848" max="4096" width="9.140625" style="32"/>
    <col min="4097" max="4097" width="10" style="32" customWidth="1"/>
    <col min="4098" max="4098" width="87.85546875" style="32" customWidth="1"/>
    <col min="4099" max="4099" width="15.7109375" style="32" customWidth="1"/>
    <col min="4100" max="4100" width="20.140625" style="32" customWidth="1"/>
    <col min="4101" max="4102" width="9.140625" style="32"/>
    <col min="4103" max="4103" width="20" style="32" bestFit="1" customWidth="1"/>
    <col min="4104" max="4352" width="9.140625" style="32"/>
    <col min="4353" max="4353" width="10" style="32" customWidth="1"/>
    <col min="4354" max="4354" width="87.85546875" style="32" customWidth="1"/>
    <col min="4355" max="4355" width="15.7109375" style="32" customWidth="1"/>
    <col min="4356" max="4356" width="20.140625" style="32" customWidth="1"/>
    <col min="4357" max="4358" width="9.140625" style="32"/>
    <col min="4359" max="4359" width="20" style="32" bestFit="1" customWidth="1"/>
    <col min="4360" max="4608" width="9.140625" style="32"/>
    <col min="4609" max="4609" width="10" style="32" customWidth="1"/>
    <col min="4610" max="4610" width="87.85546875" style="32" customWidth="1"/>
    <col min="4611" max="4611" width="15.7109375" style="32" customWidth="1"/>
    <col min="4612" max="4612" width="20.140625" style="32" customWidth="1"/>
    <col min="4613" max="4614" width="9.140625" style="32"/>
    <col min="4615" max="4615" width="20" style="32" bestFit="1" customWidth="1"/>
    <col min="4616" max="4864" width="9.140625" style="32"/>
    <col min="4865" max="4865" width="10" style="32" customWidth="1"/>
    <col min="4866" max="4866" width="87.85546875" style="32" customWidth="1"/>
    <col min="4867" max="4867" width="15.7109375" style="32" customWidth="1"/>
    <col min="4868" max="4868" width="20.140625" style="32" customWidth="1"/>
    <col min="4869" max="4870" width="9.140625" style="32"/>
    <col min="4871" max="4871" width="20" style="32" bestFit="1" customWidth="1"/>
    <col min="4872" max="5120" width="9.140625" style="32"/>
    <col min="5121" max="5121" width="10" style="32" customWidth="1"/>
    <col min="5122" max="5122" width="87.85546875" style="32" customWidth="1"/>
    <col min="5123" max="5123" width="15.7109375" style="32" customWidth="1"/>
    <col min="5124" max="5124" width="20.140625" style="32" customWidth="1"/>
    <col min="5125" max="5126" width="9.140625" style="32"/>
    <col min="5127" max="5127" width="20" style="32" bestFit="1" customWidth="1"/>
    <col min="5128" max="5376" width="9.140625" style="32"/>
    <col min="5377" max="5377" width="10" style="32" customWidth="1"/>
    <col min="5378" max="5378" width="87.85546875" style="32" customWidth="1"/>
    <col min="5379" max="5379" width="15.7109375" style="32" customWidth="1"/>
    <col min="5380" max="5380" width="20.140625" style="32" customWidth="1"/>
    <col min="5381" max="5382" width="9.140625" style="32"/>
    <col min="5383" max="5383" width="20" style="32" bestFit="1" customWidth="1"/>
    <col min="5384" max="5632" width="9.140625" style="32"/>
    <col min="5633" max="5633" width="10" style="32" customWidth="1"/>
    <col min="5634" max="5634" width="87.85546875" style="32" customWidth="1"/>
    <col min="5635" max="5635" width="15.7109375" style="32" customWidth="1"/>
    <col min="5636" max="5636" width="20.140625" style="32" customWidth="1"/>
    <col min="5637" max="5638" width="9.140625" style="32"/>
    <col min="5639" max="5639" width="20" style="32" bestFit="1" customWidth="1"/>
    <col min="5640" max="5888" width="9.140625" style="32"/>
    <col min="5889" max="5889" width="10" style="32" customWidth="1"/>
    <col min="5890" max="5890" width="87.85546875" style="32" customWidth="1"/>
    <col min="5891" max="5891" width="15.7109375" style="32" customWidth="1"/>
    <col min="5892" max="5892" width="20.140625" style="32" customWidth="1"/>
    <col min="5893" max="5894" width="9.140625" style="32"/>
    <col min="5895" max="5895" width="20" style="32" bestFit="1" customWidth="1"/>
    <col min="5896" max="6144" width="9.140625" style="32"/>
    <col min="6145" max="6145" width="10" style="32" customWidth="1"/>
    <col min="6146" max="6146" width="87.85546875" style="32" customWidth="1"/>
    <col min="6147" max="6147" width="15.7109375" style="32" customWidth="1"/>
    <col min="6148" max="6148" width="20.140625" style="32" customWidth="1"/>
    <col min="6149" max="6150" width="9.140625" style="32"/>
    <col min="6151" max="6151" width="20" style="32" bestFit="1" customWidth="1"/>
    <col min="6152" max="6400" width="9.140625" style="32"/>
    <col min="6401" max="6401" width="10" style="32" customWidth="1"/>
    <col min="6402" max="6402" width="87.85546875" style="32" customWidth="1"/>
    <col min="6403" max="6403" width="15.7109375" style="32" customWidth="1"/>
    <col min="6404" max="6404" width="20.140625" style="32" customWidth="1"/>
    <col min="6405" max="6406" width="9.140625" style="32"/>
    <col min="6407" max="6407" width="20" style="32" bestFit="1" customWidth="1"/>
    <col min="6408" max="6656" width="9.140625" style="32"/>
    <col min="6657" max="6657" width="10" style="32" customWidth="1"/>
    <col min="6658" max="6658" width="87.85546875" style="32" customWidth="1"/>
    <col min="6659" max="6659" width="15.7109375" style="32" customWidth="1"/>
    <col min="6660" max="6660" width="20.140625" style="32" customWidth="1"/>
    <col min="6661" max="6662" width="9.140625" style="32"/>
    <col min="6663" max="6663" width="20" style="32" bestFit="1" customWidth="1"/>
    <col min="6664" max="6912" width="9.140625" style="32"/>
    <col min="6913" max="6913" width="10" style="32" customWidth="1"/>
    <col min="6914" max="6914" width="87.85546875" style="32" customWidth="1"/>
    <col min="6915" max="6915" width="15.7109375" style="32" customWidth="1"/>
    <col min="6916" max="6916" width="20.140625" style="32" customWidth="1"/>
    <col min="6917" max="6918" width="9.140625" style="32"/>
    <col min="6919" max="6919" width="20" style="32" bestFit="1" customWidth="1"/>
    <col min="6920" max="7168" width="9.140625" style="32"/>
    <col min="7169" max="7169" width="10" style="32" customWidth="1"/>
    <col min="7170" max="7170" width="87.85546875" style="32" customWidth="1"/>
    <col min="7171" max="7171" width="15.7109375" style="32" customWidth="1"/>
    <col min="7172" max="7172" width="20.140625" style="32" customWidth="1"/>
    <col min="7173" max="7174" width="9.140625" style="32"/>
    <col min="7175" max="7175" width="20" style="32" bestFit="1" customWidth="1"/>
    <col min="7176" max="7424" width="9.140625" style="32"/>
    <col min="7425" max="7425" width="10" style="32" customWidth="1"/>
    <col min="7426" max="7426" width="87.85546875" style="32" customWidth="1"/>
    <col min="7427" max="7427" width="15.7109375" style="32" customWidth="1"/>
    <col min="7428" max="7428" width="20.140625" style="32" customWidth="1"/>
    <col min="7429" max="7430" width="9.140625" style="32"/>
    <col min="7431" max="7431" width="20" style="32" bestFit="1" customWidth="1"/>
    <col min="7432" max="7680" width="9.140625" style="32"/>
    <col min="7681" max="7681" width="10" style="32" customWidth="1"/>
    <col min="7682" max="7682" width="87.85546875" style="32" customWidth="1"/>
    <col min="7683" max="7683" width="15.7109375" style="32" customWidth="1"/>
    <col min="7684" max="7684" width="20.140625" style="32" customWidth="1"/>
    <col min="7685" max="7686" width="9.140625" style="32"/>
    <col min="7687" max="7687" width="20" style="32" bestFit="1" customWidth="1"/>
    <col min="7688" max="7936" width="9.140625" style="32"/>
    <col min="7937" max="7937" width="10" style="32" customWidth="1"/>
    <col min="7938" max="7938" width="87.85546875" style="32" customWidth="1"/>
    <col min="7939" max="7939" width="15.7109375" style="32" customWidth="1"/>
    <col min="7940" max="7940" width="20.140625" style="32" customWidth="1"/>
    <col min="7941" max="7942" width="9.140625" style="32"/>
    <col min="7943" max="7943" width="20" style="32" bestFit="1" customWidth="1"/>
    <col min="7944" max="8192" width="9.140625" style="32"/>
    <col min="8193" max="8193" width="10" style="32" customWidth="1"/>
    <col min="8194" max="8194" width="87.85546875" style="32" customWidth="1"/>
    <col min="8195" max="8195" width="15.7109375" style="32" customWidth="1"/>
    <col min="8196" max="8196" width="20.140625" style="32" customWidth="1"/>
    <col min="8197" max="8198" width="9.140625" style="32"/>
    <col min="8199" max="8199" width="20" style="32" bestFit="1" customWidth="1"/>
    <col min="8200" max="8448" width="9.140625" style="32"/>
    <col min="8449" max="8449" width="10" style="32" customWidth="1"/>
    <col min="8450" max="8450" width="87.85546875" style="32" customWidth="1"/>
    <col min="8451" max="8451" width="15.7109375" style="32" customWidth="1"/>
    <col min="8452" max="8452" width="20.140625" style="32" customWidth="1"/>
    <col min="8453" max="8454" width="9.140625" style="32"/>
    <col min="8455" max="8455" width="20" style="32" bestFit="1" customWidth="1"/>
    <col min="8456" max="8704" width="9.140625" style="32"/>
    <col min="8705" max="8705" width="10" style="32" customWidth="1"/>
    <col min="8706" max="8706" width="87.85546875" style="32" customWidth="1"/>
    <col min="8707" max="8707" width="15.7109375" style="32" customWidth="1"/>
    <col min="8708" max="8708" width="20.140625" style="32" customWidth="1"/>
    <col min="8709" max="8710" width="9.140625" style="32"/>
    <col min="8711" max="8711" width="20" style="32" bestFit="1" customWidth="1"/>
    <col min="8712" max="8960" width="9.140625" style="32"/>
    <col min="8961" max="8961" width="10" style="32" customWidth="1"/>
    <col min="8962" max="8962" width="87.85546875" style="32" customWidth="1"/>
    <col min="8963" max="8963" width="15.7109375" style="32" customWidth="1"/>
    <col min="8964" max="8964" width="20.140625" style="32" customWidth="1"/>
    <col min="8965" max="8966" width="9.140625" style="32"/>
    <col min="8967" max="8967" width="20" style="32" bestFit="1" customWidth="1"/>
    <col min="8968" max="9216" width="9.140625" style="32"/>
    <col min="9217" max="9217" width="10" style="32" customWidth="1"/>
    <col min="9218" max="9218" width="87.85546875" style="32" customWidth="1"/>
    <col min="9219" max="9219" width="15.7109375" style="32" customWidth="1"/>
    <col min="9220" max="9220" width="20.140625" style="32" customWidth="1"/>
    <col min="9221" max="9222" width="9.140625" style="32"/>
    <col min="9223" max="9223" width="20" style="32" bestFit="1" customWidth="1"/>
    <col min="9224" max="9472" width="9.140625" style="32"/>
    <col min="9473" max="9473" width="10" style="32" customWidth="1"/>
    <col min="9474" max="9474" width="87.85546875" style="32" customWidth="1"/>
    <col min="9475" max="9475" width="15.7109375" style="32" customWidth="1"/>
    <col min="9476" max="9476" width="20.140625" style="32" customWidth="1"/>
    <col min="9477" max="9478" width="9.140625" style="32"/>
    <col min="9479" max="9479" width="20" style="32" bestFit="1" customWidth="1"/>
    <col min="9480" max="9728" width="9.140625" style="32"/>
    <col min="9729" max="9729" width="10" style="32" customWidth="1"/>
    <col min="9730" max="9730" width="87.85546875" style="32" customWidth="1"/>
    <col min="9731" max="9731" width="15.7109375" style="32" customWidth="1"/>
    <col min="9732" max="9732" width="20.140625" style="32" customWidth="1"/>
    <col min="9733" max="9734" width="9.140625" style="32"/>
    <col min="9735" max="9735" width="20" style="32" bestFit="1" customWidth="1"/>
    <col min="9736" max="9984" width="9.140625" style="32"/>
    <col min="9985" max="9985" width="10" style="32" customWidth="1"/>
    <col min="9986" max="9986" width="87.85546875" style="32" customWidth="1"/>
    <col min="9987" max="9987" width="15.7109375" style="32" customWidth="1"/>
    <col min="9988" max="9988" width="20.140625" style="32" customWidth="1"/>
    <col min="9989" max="9990" width="9.140625" style="32"/>
    <col min="9991" max="9991" width="20" style="32" bestFit="1" customWidth="1"/>
    <col min="9992" max="10240" width="9.140625" style="32"/>
    <col min="10241" max="10241" width="10" style="32" customWidth="1"/>
    <col min="10242" max="10242" width="87.85546875" style="32" customWidth="1"/>
    <col min="10243" max="10243" width="15.7109375" style="32" customWidth="1"/>
    <col min="10244" max="10244" width="20.140625" style="32" customWidth="1"/>
    <col min="10245" max="10246" width="9.140625" style="32"/>
    <col min="10247" max="10247" width="20" style="32" bestFit="1" customWidth="1"/>
    <col min="10248" max="10496" width="9.140625" style="32"/>
    <col min="10497" max="10497" width="10" style="32" customWidth="1"/>
    <col min="10498" max="10498" width="87.85546875" style="32" customWidth="1"/>
    <col min="10499" max="10499" width="15.7109375" style="32" customWidth="1"/>
    <col min="10500" max="10500" width="20.140625" style="32" customWidth="1"/>
    <col min="10501" max="10502" width="9.140625" style="32"/>
    <col min="10503" max="10503" width="20" style="32" bestFit="1" customWidth="1"/>
    <col min="10504" max="10752" width="9.140625" style="32"/>
    <col min="10753" max="10753" width="10" style="32" customWidth="1"/>
    <col min="10754" max="10754" width="87.85546875" style="32" customWidth="1"/>
    <col min="10755" max="10755" width="15.7109375" style="32" customWidth="1"/>
    <col min="10756" max="10756" width="20.140625" style="32" customWidth="1"/>
    <col min="10757" max="10758" width="9.140625" style="32"/>
    <col min="10759" max="10759" width="20" style="32" bestFit="1" customWidth="1"/>
    <col min="10760" max="11008" width="9.140625" style="32"/>
    <col min="11009" max="11009" width="10" style="32" customWidth="1"/>
    <col min="11010" max="11010" width="87.85546875" style="32" customWidth="1"/>
    <col min="11011" max="11011" width="15.7109375" style="32" customWidth="1"/>
    <col min="11012" max="11012" width="20.140625" style="32" customWidth="1"/>
    <col min="11013" max="11014" width="9.140625" style="32"/>
    <col min="11015" max="11015" width="20" style="32" bestFit="1" customWidth="1"/>
    <col min="11016" max="11264" width="9.140625" style="32"/>
    <col min="11265" max="11265" width="10" style="32" customWidth="1"/>
    <col min="11266" max="11266" width="87.85546875" style="32" customWidth="1"/>
    <col min="11267" max="11267" width="15.7109375" style="32" customWidth="1"/>
    <col min="11268" max="11268" width="20.140625" style="32" customWidth="1"/>
    <col min="11269" max="11270" width="9.140625" style="32"/>
    <col min="11271" max="11271" width="20" style="32" bestFit="1" customWidth="1"/>
    <col min="11272" max="11520" width="9.140625" style="32"/>
    <col min="11521" max="11521" width="10" style="32" customWidth="1"/>
    <col min="11522" max="11522" width="87.85546875" style="32" customWidth="1"/>
    <col min="11523" max="11523" width="15.7109375" style="32" customWidth="1"/>
    <col min="11524" max="11524" width="20.140625" style="32" customWidth="1"/>
    <col min="11525" max="11526" width="9.140625" style="32"/>
    <col min="11527" max="11527" width="20" style="32" bestFit="1" customWidth="1"/>
    <col min="11528" max="11776" width="9.140625" style="32"/>
    <col min="11777" max="11777" width="10" style="32" customWidth="1"/>
    <col min="11778" max="11778" width="87.85546875" style="32" customWidth="1"/>
    <col min="11779" max="11779" width="15.7109375" style="32" customWidth="1"/>
    <col min="11780" max="11780" width="20.140625" style="32" customWidth="1"/>
    <col min="11781" max="11782" width="9.140625" style="32"/>
    <col min="11783" max="11783" width="20" style="32" bestFit="1" customWidth="1"/>
    <col min="11784" max="12032" width="9.140625" style="32"/>
    <col min="12033" max="12033" width="10" style="32" customWidth="1"/>
    <col min="12034" max="12034" width="87.85546875" style="32" customWidth="1"/>
    <col min="12035" max="12035" width="15.7109375" style="32" customWidth="1"/>
    <col min="12036" max="12036" width="20.140625" style="32" customWidth="1"/>
    <col min="12037" max="12038" width="9.140625" style="32"/>
    <col min="12039" max="12039" width="20" style="32" bestFit="1" customWidth="1"/>
    <col min="12040" max="12288" width="9.140625" style="32"/>
    <col min="12289" max="12289" width="10" style="32" customWidth="1"/>
    <col min="12290" max="12290" width="87.85546875" style="32" customWidth="1"/>
    <col min="12291" max="12291" width="15.7109375" style="32" customWidth="1"/>
    <col min="12292" max="12292" width="20.140625" style="32" customWidth="1"/>
    <col min="12293" max="12294" width="9.140625" style="32"/>
    <col min="12295" max="12295" width="20" style="32" bestFit="1" customWidth="1"/>
    <col min="12296" max="12544" width="9.140625" style="32"/>
    <col min="12545" max="12545" width="10" style="32" customWidth="1"/>
    <col min="12546" max="12546" width="87.85546875" style="32" customWidth="1"/>
    <col min="12547" max="12547" width="15.7109375" style="32" customWidth="1"/>
    <col min="12548" max="12548" width="20.140625" style="32" customWidth="1"/>
    <col min="12549" max="12550" width="9.140625" style="32"/>
    <col min="12551" max="12551" width="20" style="32" bestFit="1" customWidth="1"/>
    <col min="12552" max="12800" width="9.140625" style="32"/>
    <col min="12801" max="12801" width="10" style="32" customWidth="1"/>
    <col min="12802" max="12802" width="87.85546875" style="32" customWidth="1"/>
    <col min="12803" max="12803" width="15.7109375" style="32" customWidth="1"/>
    <col min="12804" max="12804" width="20.140625" style="32" customWidth="1"/>
    <col min="12805" max="12806" width="9.140625" style="32"/>
    <col min="12807" max="12807" width="20" style="32" bestFit="1" customWidth="1"/>
    <col min="12808" max="13056" width="9.140625" style="32"/>
    <col min="13057" max="13057" width="10" style="32" customWidth="1"/>
    <col min="13058" max="13058" width="87.85546875" style="32" customWidth="1"/>
    <col min="13059" max="13059" width="15.7109375" style="32" customWidth="1"/>
    <col min="13060" max="13060" width="20.140625" style="32" customWidth="1"/>
    <col min="13061" max="13062" width="9.140625" style="32"/>
    <col min="13063" max="13063" width="20" style="32" bestFit="1" customWidth="1"/>
    <col min="13064" max="13312" width="9.140625" style="32"/>
    <col min="13313" max="13313" width="10" style="32" customWidth="1"/>
    <col min="13314" max="13314" width="87.85546875" style="32" customWidth="1"/>
    <col min="13315" max="13315" width="15.7109375" style="32" customWidth="1"/>
    <col min="13316" max="13316" width="20.140625" style="32" customWidth="1"/>
    <col min="13317" max="13318" width="9.140625" style="32"/>
    <col min="13319" max="13319" width="20" style="32" bestFit="1" customWidth="1"/>
    <col min="13320" max="13568" width="9.140625" style="32"/>
    <col min="13569" max="13569" width="10" style="32" customWidth="1"/>
    <col min="13570" max="13570" width="87.85546875" style="32" customWidth="1"/>
    <col min="13571" max="13571" width="15.7109375" style="32" customWidth="1"/>
    <col min="13572" max="13572" width="20.140625" style="32" customWidth="1"/>
    <col min="13573" max="13574" width="9.140625" style="32"/>
    <col min="13575" max="13575" width="20" style="32" bestFit="1" customWidth="1"/>
    <col min="13576" max="13824" width="9.140625" style="32"/>
    <col min="13825" max="13825" width="10" style="32" customWidth="1"/>
    <col min="13826" max="13826" width="87.85546875" style="32" customWidth="1"/>
    <col min="13827" max="13827" width="15.7109375" style="32" customWidth="1"/>
    <col min="13828" max="13828" width="20.140625" style="32" customWidth="1"/>
    <col min="13829" max="13830" width="9.140625" style="32"/>
    <col min="13831" max="13831" width="20" style="32" bestFit="1" customWidth="1"/>
    <col min="13832" max="14080" width="9.140625" style="32"/>
    <col min="14081" max="14081" width="10" style="32" customWidth="1"/>
    <col min="14082" max="14082" width="87.85546875" style="32" customWidth="1"/>
    <col min="14083" max="14083" width="15.7109375" style="32" customWidth="1"/>
    <col min="14084" max="14084" width="20.140625" style="32" customWidth="1"/>
    <col min="14085" max="14086" width="9.140625" style="32"/>
    <col min="14087" max="14087" width="20" style="32" bestFit="1" customWidth="1"/>
    <col min="14088" max="14336" width="9.140625" style="32"/>
    <col min="14337" max="14337" width="10" style="32" customWidth="1"/>
    <col min="14338" max="14338" width="87.85546875" style="32" customWidth="1"/>
    <col min="14339" max="14339" width="15.7109375" style="32" customWidth="1"/>
    <col min="14340" max="14340" width="20.140625" style="32" customWidth="1"/>
    <col min="14341" max="14342" width="9.140625" style="32"/>
    <col min="14343" max="14343" width="20" style="32" bestFit="1" customWidth="1"/>
    <col min="14344" max="14592" width="9.140625" style="32"/>
    <col min="14593" max="14593" width="10" style="32" customWidth="1"/>
    <col min="14594" max="14594" width="87.85546875" style="32" customWidth="1"/>
    <col min="14595" max="14595" width="15.7109375" style="32" customWidth="1"/>
    <col min="14596" max="14596" width="20.140625" style="32" customWidth="1"/>
    <col min="14597" max="14598" width="9.140625" style="32"/>
    <col min="14599" max="14599" width="20" style="32" bestFit="1" customWidth="1"/>
    <col min="14600" max="14848" width="9.140625" style="32"/>
    <col min="14849" max="14849" width="10" style="32" customWidth="1"/>
    <col min="14850" max="14850" width="87.85546875" style="32" customWidth="1"/>
    <col min="14851" max="14851" width="15.7109375" style="32" customWidth="1"/>
    <col min="14852" max="14852" width="20.140625" style="32" customWidth="1"/>
    <col min="14853" max="14854" width="9.140625" style="32"/>
    <col min="14855" max="14855" width="20" style="32" bestFit="1" customWidth="1"/>
    <col min="14856" max="15104" width="9.140625" style="32"/>
    <col min="15105" max="15105" width="10" style="32" customWidth="1"/>
    <col min="15106" max="15106" width="87.85546875" style="32" customWidth="1"/>
    <col min="15107" max="15107" width="15.7109375" style="32" customWidth="1"/>
    <col min="15108" max="15108" width="20.140625" style="32" customWidth="1"/>
    <col min="15109" max="15110" width="9.140625" style="32"/>
    <col min="15111" max="15111" width="20" style="32" bestFit="1" customWidth="1"/>
    <col min="15112" max="15360" width="9.140625" style="32"/>
    <col min="15361" max="15361" width="10" style="32" customWidth="1"/>
    <col min="15362" max="15362" width="87.85546875" style="32" customWidth="1"/>
    <col min="15363" max="15363" width="15.7109375" style="32" customWidth="1"/>
    <col min="15364" max="15364" width="20.140625" style="32" customWidth="1"/>
    <col min="15365" max="15366" width="9.140625" style="32"/>
    <col min="15367" max="15367" width="20" style="32" bestFit="1" customWidth="1"/>
    <col min="15368" max="15616" width="9.140625" style="32"/>
    <col min="15617" max="15617" width="10" style="32" customWidth="1"/>
    <col min="15618" max="15618" width="87.85546875" style="32" customWidth="1"/>
    <col min="15619" max="15619" width="15.7109375" style="32" customWidth="1"/>
    <col min="15620" max="15620" width="20.140625" style="32" customWidth="1"/>
    <col min="15621" max="15622" width="9.140625" style="32"/>
    <col min="15623" max="15623" width="20" style="32" bestFit="1" customWidth="1"/>
    <col min="15624" max="15872" width="9.140625" style="32"/>
    <col min="15873" max="15873" width="10" style="32" customWidth="1"/>
    <col min="15874" max="15874" width="87.85546875" style="32" customWidth="1"/>
    <col min="15875" max="15875" width="15.7109375" style="32" customWidth="1"/>
    <col min="15876" max="15876" width="20.140625" style="32" customWidth="1"/>
    <col min="15877" max="15878" width="9.140625" style="32"/>
    <col min="15879" max="15879" width="20" style="32" bestFit="1" customWidth="1"/>
    <col min="15880" max="16128" width="9.140625" style="32"/>
    <col min="16129" max="16129" width="10" style="32" customWidth="1"/>
    <col min="16130" max="16130" width="87.85546875" style="32" customWidth="1"/>
    <col min="16131" max="16131" width="15.7109375" style="32" customWidth="1"/>
    <col min="16132" max="16132" width="20.140625" style="32" customWidth="1"/>
    <col min="16133" max="16134" width="9.140625" style="32"/>
    <col min="16135" max="16135" width="20" style="32" bestFit="1" customWidth="1"/>
    <col min="16136" max="16384" width="9.140625" style="32"/>
  </cols>
  <sheetData>
    <row r="1" spans="1:8" ht="15.75">
      <c r="B1" s="280" t="s">
        <v>55</v>
      </c>
      <c r="C1" s="280"/>
    </row>
    <row r="3" spans="1:8" ht="15">
      <c r="B3" s="35" t="s">
        <v>56</v>
      </c>
      <c r="C3" s="213"/>
    </row>
    <row r="4" spans="1:8">
      <c r="B4" s="35" t="s">
        <v>57</v>
      </c>
    </row>
    <row r="5" spans="1:8">
      <c r="B5" s="35" t="s">
        <v>58</v>
      </c>
    </row>
    <row r="6" spans="1:8">
      <c r="B6" s="35"/>
    </row>
    <row r="8" spans="1:8">
      <c r="B8" s="316"/>
      <c r="G8" s="36"/>
      <c r="H8" s="37"/>
    </row>
    <row r="9" spans="1:8" ht="15">
      <c r="B9" s="317"/>
      <c r="C9" s="318" t="s">
        <v>59</v>
      </c>
      <c r="G9" s="37"/>
      <c r="H9" s="37"/>
    </row>
    <row r="10" spans="1:8" ht="15.75">
      <c r="A10" s="38">
        <v>1</v>
      </c>
      <c r="B10" s="39" t="s">
        <v>60</v>
      </c>
      <c r="C10" s="2">
        <f>C11+C28+C59+C66+C71+C72</f>
        <v>0</v>
      </c>
      <c r="G10" s="40"/>
      <c r="H10" s="41"/>
    </row>
    <row r="11" spans="1:8" ht="15">
      <c r="A11" s="38">
        <v>1.1000000000000001</v>
      </c>
      <c r="B11" s="42" t="s">
        <v>61</v>
      </c>
      <c r="C11" s="3">
        <f>C12+C15+C18+C23</f>
        <v>0</v>
      </c>
      <c r="G11" s="37"/>
      <c r="H11" s="37"/>
    </row>
    <row r="12" spans="1:8" ht="15">
      <c r="A12" s="38" t="s">
        <v>62</v>
      </c>
      <c r="B12" s="42" t="s">
        <v>63</v>
      </c>
      <c r="C12" s="3">
        <f>SUM(C13:C14)</f>
        <v>0</v>
      </c>
      <c r="G12" s="40"/>
      <c r="H12" s="43"/>
    </row>
    <row r="13" spans="1:8" ht="14.25">
      <c r="A13" s="38" t="s">
        <v>64</v>
      </c>
      <c r="B13" s="42" t="s">
        <v>65</v>
      </c>
      <c r="C13" s="1"/>
      <c r="G13" s="37"/>
      <c r="H13" s="37"/>
    </row>
    <row r="14" spans="1:8" ht="14.25">
      <c r="A14" s="38" t="s">
        <v>66</v>
      </c>
      <c r="B14" s="42" t="s">
        <v>67</v>
      </c>
      <c r="C14" s="1"/>
      <c r="G14" s="44"/>
      <c r="H14" s="45"/>
    </row>
    <row r="15" spans="1:8" ht="15">
      <c r="A15" s="38" t="s">
        <v>68</v>
      </c>
      <c r="B15" s="42" t="s">
        <v>69</v>
      </c>
      <c r="C15" s="3">
        <f>SUM(C16:C17)</f>
        <v>0</v>
      </c>
      <c r="G15" s="37"/>
      <c r="H15" s="37"/>
    </row>
    <row r="16" spans="1:8" ht="14.25">
      <c r="A16" s="38" t="s">
        <v>70</v>
      </c>
      <c r="B16" s="42" t="s">
        <v>71</v>
      </c>
      <c r="C16" s="1"/>
      <c r="G16" s="40"/>
      <c r="H16" s="41"/>
    </row>
    <row r="17" spans="1:3" ht="14.25">
      <c r="A17" s="38" t="s">
        <v>72</v>
      </c>
      <c r="B17" s="42" t="s">
        <v>73</v>
      </c>
      <c r="C17" s="1"/>
    </row>
    <row r="18" spans="1:3" ht="15">
      <c r="A18" s="38" t="s">
        <v>74</v>
      </c>
      <c r="B18" s="42" t="s">
        <v>75</v>
      </c>
      <c r="C18" s="3">
        <f>C19+C20</f>
        <v>0</v>
      </c>
    </row>
    <row r="19" spans="1:3" ht="14.25">
      <c r="A19" s="38" t="s">
        <v>76</v>
      </c>
      <c r="B19" s="42" t="s">
        <v>77</v>
      </c>
      <c r="C19" s="1"/>
    </row>
    <row r="20" spans="1:3" ht="15">
      <c r="A20" s="38" t="s">
        <v>78</v>
      </c>
      <c r="B20" s="42" t="s">
        <v>79</v>
      </c>
      <c r="C20" s="4">
        <f>SUM(C21:C22)</f>
        <v>0</v>
      </c>
    </row>
    <row r="21" spans="1:3" ht="14.25">
      <c r="A21" s="38" t="s">
        <v>80</v>
      </c>
      <c r="B21" s="42" t="s">
        <v>81</v>
      </c>
      <c r="C21" s="1"/>
    </row>
    <row r="22" spans="1:3" ht="14.25">
      <c r="A22" s="38" t="s">
        <v>82</v>
      </c>
      <c r="B22" s="42" t="s">
        <v>83</v>
      </c>
      <c r="C22" s="1"/>
    </row>
    <row r="23" spans="1:3" ht="15">
      <c r="A23" s="38" t="s">
        <v>84</v>
      </c>
      <c r="B23" s="42" t="s">
        <v>85</v>
      </c>
      <c r="C23" s="3">
        <f>SUM(C24:C25)</f>
        <v>0</v>
      </c>
    </row>
    <row r="24" spans="1:3" ht="14.25">
      <c r="A24" s="38" t="s">
        <v>86</v>
      </c>
      <c r="B24" s="42" t="s">
        <v>87</v>
      </c>
      <c r="C24" s="1"/>
    </row>
    <row r="25" spans="1:3" ht="15">
      <c r="A25" s="38" t="s">
        <v>88</v>
      </c>
      <c r="B25" s="42" t="s">
        <v>89</v>
      </c>
      <c r="C25" s="4">
        <f>SUM(C26:C27)</f>
        <v>0</v>
      </c>
    </row>
    <row r="26" spans="1:3" ht="14.25">
      <c r="A26" s="38" t="s">
        <v>90</v>
      </c>
      <c r="B26" s="42" t="s">
        <v>91</v>
      </c>
      <c r="C26" s="1"/>
    </row>
    <row r="27" spans="1:3" ht="14.25">
      <c r="A27" s="38" t="s">
        <v>92</v>
      </c>
      <c r="B27" s="42" t="s">
        <v>93</v>
      </c>
      <c r="C27" s="1"/>
    </row>
    <row r="28" spans="1:3" ht="15">
      <c r="A28" s="38">
        <v>1.2</v>
      </c>
      <c r="B28" s="42" t="s">
        <v>94</v>
      </c>
      <c r="C28" s="3">
        <f>C29+C48+C58</f>
        <v>0</v>
      </c>
    </row>
    <row r="29" spans="1:3" ht="15">
      <c r="A29" s="38" t="s">
        <v>95</v>
      </c>
      <c r="B29" s="42" t="s">
        <v>96</v>
      </c>
      <c r="C29" s="3">
        <f>C30++C40+C45</f>
        <v>0</v>
      </c>
    </row>
    <row r="30" spans="1:3" ht="15">
      <c r="A30" s="38" t="s">
        <v>97</v>
      </c>
      <c r="B30" s="42" t="s">
        <v>98</v>
      </c>
      <c r="C30" s="4">
        <f>C31+C32+C33+C36+C39</f>
        <v>0</v>
      </c>
    </row>
    <row r="31" spans="1:3" ht="14.25">
      <c r="A31" s="38" t="s">
        <v>99</v>
      </c>
      <c r="B31" s="42" t="s">
        <v>100</v>
      </c>
      <c r="C31" s="1"/>
    </row>
    <row r="32" spans="1:3" ht="14.25">
      <c r="A32" s="38" t="s">
        <v>101</v>
      </c>
      <c r="B32" s="42" t="s">
        <v>102</v>
      </c>
      <c r="C32" s="1"/>
    </row>
    <row r="33" spans="1:3" ht="15">
      <c r="A33" s="38" t="s">
        <v>103</v>
      </c>
      <c r="B33" s="42" t="s">
        <v>104</v>
      </c>
      <c r="C33" s="4">
        <f>SUM(C34:C35)</f>
        <v>0</v>
      </c>
    </row>
    <row r="34" spans="1:3" ht="14.25">
      <c r="A34" s="38" t="s">
        <v>105</v>
      </c>
      <c r="B34" s="42" t="s">
        <v>106</v>
      </c>
      <c r="C34" s="1"/>
    </row>
    <row r="35" spans="1:3" ht="14.25">
      <c r="A35" s="38" t="s">
        <v>107</v>
      </c>
      <c r="B35" s="42" t="s">
        <v>108</v>
      </c>
      <c r="C35" s="1"/>
    </row>
    <row r="36" spans="1:3" ht="15">
      <c r="A36" s="38" t="s">
        <v>109</v>
      </c>
      <c r="B36" s="42" t="s">
        <v>110</v>
      </c>
      <c r="C36" s="4">
        <f>SUM(C37:C38)</f>
        <v>0</v>
      </c>
    </row>
    <row r="37" spans="1:3" ht="14.25">
      <c r="A37" s="38" t="s">
        <v>111</v>
      </c>
      <c r="B37" s="42" t="s">
        <v>106</v>
      </c>
      <c r="C37" s="1"/>
    </row>
    <row r="38" spans="1:3" ht="14.25">
      <c r="A38" s="38" t="s">
        <v>112</v>
      </c>
      <c r="B38" s="42" t="s">
        <v>113</v>
      </c>
      <c r="C38" s="1"/>
    </row>
    <row r="39" spans="1:3" ht="14.25">
      <c r="A39" s="38" t="s">
        <v>114</v>
      </c>
      <c r="B39" s="42" t="s">
        <v>115</v>
      </c>
      <c r="C39" s="1"/>
    </row>
    <row r="40" spans="1:3" ht="15">
      <c r="A40" s="38" t="s">
        <v>116</v>
      </c>
      <c r="B40" s="42" t="s">
        <v>117</v>
      </c>
      <c r="C40" s="4">
        <f>SUM(C41:C42)</f>
        <v>0</v>
      </c>
    </row>
    <row r="41" spans="1:3" ht="14.25">
      <c r="A41" s="38" t="s">
        <v>118</v>
      </c>
      <c r="B41" s="42" t="s">
        <v>119</v>
      </c>
      <c r="C41" s="1"/>
    </row>
    <row r="42" spans="1:3" ht="15">
      <c r="A42" s="38" t="s">
        <v>120</v>
      </c>
      <c r="B42" s="42" t="s">
        <v>121</v>
      </c>
      <c r="C42" s="4">
        <f>SUM(C43:C44)</f>
        <v>0</v>
      </c>
    </row>
    <row r="43" spans="1:3" ht="14.25">
      <c r="A43" s="38" t="s">
        <v>122</v>
      </c>
      <c r="B43" s="42" t="s">
        <v>123</v>
      </c>
      <c r="C43" s="1"/>
    </row>
    <row r="44" spans="1:3" ht="14.25">
      <c r="A44" s="38" t="s">
        <v>124</v>
      </c>
      <c r="B44" s="42" t="s">
        <v>125</v>
      </c>
      <c r="C44" s="1"/>
    </row>
    <row r="45" spans="1:3" ht="15">
      <c r="A45" s="38" t="s">
        <v>126</v>
      </c>
      <c r="B45" s="42" t="s">
        <v>127</v>
      </c>
      <c r="C45" s="4">
        <f>SUM(C46:C47)</f>
        <v>0</v>
      </c>
    </row>
    <row r="46" spans="1:3" ht="14.25">
      <c r="A46" s="38" t="s">
        <v>128</v>
      </c>
      <c r="B46" s="42" t="s">
        <v>129</v>
      </c>
      <c r="C46" s="1"/>
    </row>
    <row r="47" spans="1:3" ht="14.25">
      <c r="A47" s="38" t="s">
        <v>130</v>
      </c>
      <c r="B47" s="42" t="s">
        <v>131</v>
      </c>
      <c r="C47" s="1"/>
    </row>
    <row r="48" spans="1:3" ht="15">
      <c r="A48" s="38" t="s">
        <v>132</v>
      </c>
      <c r="B48" s="42" t="s">
        <v>133</v>
      </c>
      <c r="C48" s="3">
        <f>C49+C53+C57</f>
        <v>0</v>
      </c>
    </row>
    <row r="49" spans="1:3" ht="15">
      <c r="A49" s="38" t="s">
        <v>134</v>
      </c>
      <c r="B49" s="42" t="s">
        <v>135</v>
      </c>
      <c r="C49" s="4">
        <f>SUM(C50:C52)</f>
        <v>0</v>
      </c>
    </row>
    <row r="50" spans="1:3" ht="14.25">
      <c r="A50" s="38" t="s">
        <v>136</v>
      </c>
      <c r="B50" s="42" t="s">
        <v>137</v>
      </c>
      <c r="C50" s="1"/>
    </row>
    <row r="51" spans="1:3" ht="14.25">
      <c r="A51" s="38" t="s">
        <v>138</v>
      </c>
      <c r="B51" s="42" t="s">
        <v>139</v>
      </c>
      <c r="C51" s="1"/>
    </row>
    <row r="52" spans="1:3" ht="14.25">
      <c r="A52" s="38" t="s">
        <v>140</v>
      </c>
      <c r="B52" s="42" t="s">
        <v>141</v>
      </c>
      <c r="C52" s="1"/>
    </row>
    <row r="53" spans="1:3" ht="15">
      <c r="A53" s="38" t="s">
        <v>142</v>
      </c>
      <c r="B53" s="42" t="s">
        <v>143</v>
      </c>
      <c r="C53" s="4">
        <f>SUM(C54:C56)</f>
        <v>0</v>
      </c>
    </row>
    <row r="54" spans="1:3" ht="14.25">
      <c r="A54" s="38" t="s">
        <v>144</v>
      </c>
      <c r="B54" s="42" t="s">
        <v>145</v>
      </c>
      <c r="C54" s="1"/>
    </row>
    <row r="55" spans="1:3" ht="14.25">
      <c r="A55" s="38" t="s">
        <v>146</v>
      </c>
      <c r="B55" s="42" t="s">
        <v>139</v>
      </c>
      <c r="C55" s="1"/>
    </row>
    <row r="56" spans="1:3" ht="14.25">
      <c r="A56" s="38" t="s">
        <v>147</v>
      </c>
      <c r="B56" s="42" t="s">
        <v>141</v>
      </c>
      <c r="C56" s="1"/>
    </row>
    <row r="57" spans="1:3" ht="14.25">
      <c r="A57" s="38" t="s">
        <v>148</v>
      </c>
      <c r="B57" s="42" t="s">
        <v>149</v>
      </c>
      <c r="C57" s="1"/>
    </row>
    <row r="58" spans="1:3" ht="14.25">
      <c r="A58" s="38" t="s">
        <v>150</v>
      </c>
      <c r="B58" s="42" t="s">
        <v>151</v>
      </c>
      <c r="C58" s="1"/>
    </row>
    <row r="59" spans="1:3" ht="15">
      <c r="A59" s="38">
        <v>1.3</v>
      </c>
      <c r="B59" s="42" t="s">
        <v>152</v>
      </c>
      <c r="C59" s="3">
        <f>SUM(C60:C65)</f>
        <v>0</v>
      </c>
    </row>
    <row r="60" spans="1:3" ht="14.25">
      <c r="A60" s="38" t="s">
        <v>153</v>
      </c>
      <c r="B60" s="42" t="s">
        <v>154</v>
      </c>
      <c r="C60" s="1"/>
    </row>
    <row r="61" spans="1:3" ht="14.25">
      <c r="A61" s="38" t="s">
        <v>155</v>
      </c>
      <c r="B61" s="42" t="s">
        <v>156</v>
      </c>
      <c r="C61" s="1"/>
    </row>
    <row r="62" spans="1:3" ht="14.25">
      <c r="A62" s="38" t="s">
        <v>157</v>
      </c>
      <c r="B62" s="42" t="s">
        <v>158</v>
      </c>
      <c r="C62" s="1"/>
    </row>
    <row r="63" spans="1:3" ht="14.25">
      <c r="A63" s="38" t="s">
        <v>159</v>
      </c>
      <c r="B63" s="42" t="s">
        <v>160</v>
      </c>
      <c r="C63" s="1"/>
    </row>
    <row r="64" spans="1:3" ht="14.25">
      <c r="A64" s="38" t="s">
        <v>161</v>
      </c>
      <c r="B64" s="42" t="s">
        <v>162</v>
      </c>
      <c r="C64" s="1"/>
    </row>
    <row r="65" spans="1:3" ht="14.25">
      <c r="A65" s="38" t="s">
        <v>163</v>
      </c>
      <c r="B65" s="42" t="s">
        <v>164</v>
      </c>
      <c r="C65" s="1"/>
    </row>
    <row r="66" spans="1:3" ht="15">
      <c r="A66" s="38">
        <v>1.4</v>
      </c>
      <c r="B66" s="42" t="s">
        <v>165</v>
      </c>
      <c r="C66" s="3">
        <f>SUM(C67:C70)</f>
        <v>0</v>
      </c>
    </row>
    <row r="67" spans="1:3" ht="14.25">
      <c r="A67" s="38" t="s">
        <v>166</v>
      </c>
      <c r="B67" s="42" t="s">
        <v>167</v>
      </c>
      <c r="C67" s="1"/>
    </row>
    <row r="68" spans="1:3" ht="14.25">
      <c r="A68" s="38" t="s">
        <v>168</v>
      </c>
      <c r="B68" s="42" t="s">
        <v>169</v>
      </c>
      <c r="C68" s="1"/>
    </row>
    <row r="69" spans="1:3" ht="14.25">
      <c r="A69" s="38" t="s">
        <v>170</v>
      </c>
      <c r="B69" s="42" t="s">
        <v>171</v>
      </c>
      <c r="C69" s="1"/>
    </row>
    <row r="70" spans="1:3" ht="14.25">
      <c r="A70" s="38" t="s">
        <v>172</v>
      </c>
      <c r="B70" s="42" t="s">
        <v>173</v>
      </c>
      <c r="C70" s="1"/>
    </row>
    <row r="71" spans="1:3" ht="14.25">
      <c r="A71" s="38">
        <v>1.5</v>
      </c>
      <c r="B71" s="42" t="s">
        <v>174</v>
      </c>
      <c r="C71" s="1"/>
    </row>
    <row r="72" spans="1:3" ht="15">
      <c r="A72" s="38">
        <v>1.6</v>
      </c>
      <c r="B72" s="42" t="s">
        <v>175</v>
      </c>
      <c r="C72" s="3">
        <f>SUM(C73:C74)</f>
        <v>0</v>
      </c>
    </row>
    <row r="73" spans="1:3" ht="14.25">
      <c r="A73" s="38" t="s">
        <v>176</v>
      </c>
      <c r="B73" s="42" t="s">
        <v>177</v>
      </c>
      <c r="C73" s="1"/>
    </row>
    <row r="74" spans="1:3" ht="14.25">
      <c r="A74" s="38" t="s">
        <v>178</v>
      </c>
      <c r="B74" s="42" t="s">
        <v>179</v>
      </c>
      <c r="C74" s="1"/>
    </row>
    <row r="75" spans="1:3" ht="15.75">
      <c r="A75" s="38">
        <v>2</v>
      </c>
      <c r="B75" s="39" t="s">
        <v>180</v>
      </c>
      <c r="C75" s="2">
        <f>C76+C89+C90+C97+C104</f>
        <v>0</v>
      </c>
    </row>
    <row r="76" spans="1:3" ht="15">
      <c r="A76" s="38">
        <v>2.1</v>
      </c>
      <c r="B76" s="42" t="s">
        <v>181</v>
      </c>
      <c r="C76" s="3">
        <f>C77+C80+C83+C86</f>
        <v>0</v>
      </c>
    </row>
    <row r="77" spans="1:3" ht="15">
      <c r="A77" s="38" t="s">
        <v>182</v>
      </c>
      <c r="B77" s="42" t="s">
        <v>183</v>
      </c>
      <c r="C77" s="3">
        <f>SUM(C78:C79)</f>
        <v>0</v>
      </c>
    </row>
    <row r="78" spans="1:3" ht="14.25">
      <c r="A78" s="38" t="s">
        <v>184</v>
      </c>
      <c r="B78" s="42" t="s">
        <v>185</v>
      </c>
      <c r="C78" s="1"/>
    </row>
    <row r="79" spans="1:3" ht="14.25">
      <c r="A79" s="38" t="s">
        <v>186</v>
      </c>
      <c r="B79" s="42" t="s">
        <v>187</v>
      </c>
      <c r="C79" s="1"/>
    </row>
    <row r="80" spans="1:3" ht="15">
      <c r="A80" s="38" t="s">
        <v>188</v>
      </c>
      <c r="B80" s="42" t="s">
        <v>189</v>
      </c>
      <c r="C80" s="3">
        <f>SUM(C81:C82)</f>
        <v>0</v>
      </c>
    </row>
    <row r="81" spans="1:3" ht="14.25">
      <c r="A81" s="38" t="s">
        <v>190</v>
      </c>
      <c r="B81" s="42" t="s">
        <v>185</v>
      </c>
      <c r="C81" s="1"/>
    </row>
    <row r="82" spans="1:3" ht="14.25">
      <c r="A82" s="38" t="s">
        <v>191</v>
      </c>
      <c r="B82" s="42" t="s">
        <v>187</v>
      </c>
      <c r="C82" s="1"/>
    </row>
    <row r="83" spans="1:3" ht="15">
      <c r="A83" s="38" t="s">
        <v>192</v>
      </c>
      <c r="B83" s="42" t="s">
        <v>193</v>
      </c>
      <c r="C83" s="3">
        <f>SUM(C84:C85)</f>
        <v>0</v>
      </c>
    </row>
    <row r="84" spans="1:3" ht="14.25">
      <c r="A84" s="38" t="s">
        <v>194</v>
      </c>
      <c r="B84" s="42" t="s">
        <v>185</v>
      </c>
      <c r="C84" s="1"/>
    </row>
    <row r="85" spans="1:3" ht="14.25">
      <c r="A85" s="38" t="s">
        <v>195</v>
      </c>
      <c r="B85" s="42" t="s">
        <v>196</v>
      </c>
      <c r="C85" s="1"/>
    </row>
    <row r="86" spans="1:3" ht="15">
      <c r="A86" s="38" t="s">
        <v>197</v>
      </c>
      <c r="B86" s="42" t="s">
        <v>198</v>
      </c>
      <c r="C86" s="3">
        <f>SUM(C87:C88)</f>
        <v>0</v>
      </c>
    </row>
    <row r="87" spans="1:3" ht="14.25">
      <c r="A87" s="38" t="s">
        <v>199</v>
      </c>
      <c r="B87" s="42" t="s">
        <v>185</v>
      </c>
      <c r="C87" s="1"/>
    </row>
    <row r="88" spans="1:3" ht="14.25">
      <c r="A88" s="38" t="s">
        <v>200</v>
      </c>
      <c r="B88" s="42" t="s">
        <v>196</v>
      </c>
      <c r="C88" s="1"/>
    </row>
    <row r="89" spans="1:3" ht="14.25">
      <c r="A89" s="38">
        <v>2.2000000000000002</v>
      </c>
      <c r="B89" s="42" t="s">
        <v>201</v>
      </c>
      <c r="C89" s="1"/>
    </row>
    <row r="90" spans="1:3" ht="15">
      <c r="A90" s="38">
        <v>2.2999999999999998</v>
      </c>
      <c r="B90" s="42" t="s">
        <v>202</v>
      </c>
      <c r="C90" s="3">
        <f>C91+C92+C93+C96</f>
        <v>0</v>
      </c>
    </row>
    <row r="91" spans="1:3" ht="14.25">
      <c r="A91" s="38" t="s">
        <v>203</v>
      </c>
      <c r="B91" s="42" t="s">
        <v>204</v>
      </c>
      <c r="C91" s="1"/>
    </row>
    <row r="92" spans="1:3" ht="15" customHeight="1">
      <c r="A92" s="38" t="s">
        <v>205</v>
      </c>
      <c r="B92" s="42" t="s">
        <v>206</v>
      </c>
      <c r="C92" s="1"/>
    </row>
    <row r="93" spans="1:3" ht="15">
      <c r="A93" s="38" t="s">
        <v>207</v>
      </c>
      <c r="B93" s="42" t="s">
        <v>208</v>
      </c>
      <c r="C93" s="3">
        <f>SUM(C94:C95)</f>
        <v>0</v>
      </c>
    </row>
    <row r="94" spans="1:3" ht="14.25">
      <c r="A94" s="38" t="s">
        <v>209</v>
      </c>
      <c r="B94" s="42" t="s">
        <v>210</v>
      </c>
      <c r="C94" s="1"/>
    </row>
    <row r="95" spans="1:3" ht="14.25">
      <c r="A95" s="38" t="s">
        <v>211</v>
      </c>
      <c r="B95" s="42" t="s">
        <v>212</v>
      </c>
      <c r="C95" s="1"/>
    </row>
    <row r="96" spans="1:3" ht="14.25">
      <c r="A96" s="38" t="s">
        <v>213</v>
      </c>
      <c r="B96" s="42" t="s">
        <v>214</v>
      </c>
      <c r="C96" s="1"/>
    </row>
    <row r="97" spans="1:3" ht="15">
      <c r="A97" s="38">
        <v>2.4</v>
      </c>
      <c r="B97" s="42" t="s">
        <v>215</v>
      </c>
      <c r="C97" s="3">
        <f>SUM(C98:C99)</f>
        <v>0</v>
      </c>
    </row>
    <row r="98" spans="1:3" ht="14.25">
      <c r="A98" s="38" t="s">
        <v>216</v>
      </c>
      <c r="B98" s="42" t="s">
        <v>217</v>
      </c>
      <c r="C98" s="1"/>
    </row>
    <row r="99" spans="1:3" ht="14.25">
      <c r="A99" s="38" t="s">
        <v>218</v>
      </c>
      <c r="B99" s="42" t="s">
        <v>219</v>
      </c>
      <c r="C99" s="5">
        <f>C100+C103</f>
        <v>0</v>
      </c>
    </row>
    <row r="100" spans="1:3" ht="15">
      <c r="A100" s="38" t="s">
        <v>220</v>
      </c>
      <c r="B100" s="42" t="s">
        <v>221</v>
      </c>
      <c r="C100" s="4">
        <f>SUM(C101:C102)</f>
        <v>0</v>
      </c>
    </row>
    <row r="101" spans="1:3" ht="14.25">
      <c r="A101" s="38" t="s">
        <v>222</v>
      </c>
      <c r="B101" s="42" t="s">
        <v>223</v>
      </c>
      <c r="C101" s="1"/>
    </row>
    <row r="102" spans="1:3" ht="14.25">
      <c r="A102" s="38" t="s">
        <v>224</v>
      </c>
      <c r="B102" s="42" t="s">
        <v>225</v>
      </c>
      <c r="C102" s="1"/>
    </row>
    <row r="103" spans="1:3" ht="14.25">
      <c r="A103" s="38" t="s">
        <v>226</v>
      </c>
      <c r="B103" s="42" t="s">
        <v>227</v>
      </c>
      <c r="C103" s="1"/>
    </row>
    <row r="104" spans="1:3" ht="15">
      <c r="A104" s="38">
        <v>2.5</v>
      </c>
      <c r="B104" s="42" t="s">
        <v>228</v>
      </c>
      <c r="C104" s="3">
        <f>SUM(C105:C106)</f>
        <v>0</v>
      </c>
    </row>
    <row r="105" spans="1:3" ht="14.25">
      <c r="A105" s="38" t="s">
        <v>229</v>
      </c>
      <c r="B105" s="42" t="s">
        <v>230</v>
      </c>
      <c r="C105" s="1"/>
    </row>
    <row r="106" spans="1:3" ht="14.25">
      <c r="A106" s="38" t="s">
        <v>231</v>
      </c>
      <c r="B106" s="42" t="s">
        <v>232</v>
      </c>
      <c r="C106" s="1"/>
    </row>
    <row r="107" spans="1:3" ht="15.75">
      <c r="A107" s="38">
        <v>3</v>
      </c>
      <c r="B107" s="39" t="s">
        <v>233</v>
      </c>
      <c r="C107" s="3">
        <f>C108+C111+C112+C120+C121</f>
        <v>0</v>
      </c>
    </row>
    <row r="108" spans="1:3" ht="15">
      <c r="A108" s="38">
        <v>3.1</v>
      </c>
      <c r="B108" s="42" t="s">
        <v>234</v>
      </c>
      <c r="C108" s="3">
        <f>SUM(C109:C110)</f>
        <v>0</v>
      </c>
    </row>
    <row r="109" spans="1:3" ht="14.25">
      <c r="A109" s="38" t="s">
        <v>235</v>
      </c>
      <c r="B109" s="42" t="s">
        <v>236</v>
      </c>
      <c r="C109" s="1"/>
    </row>
    <row r="110" spans="1:3" ht="14.25">
      <c r="A110" s="38" t="s">
        <v>237</v>
      </c>
      <c r="B110" s="42" t="s">
        <v>238</v>
      </c>
      <c r="C110" s="1"/>
    </row>
    <row r="111" spans="1:3" ht="14.25">
      <c r="A111" s="38">
        <v>3.2</v>
      </c>
      <c r="B111" s="42" t="s">
        <v>239</v>
      </c>
      <c r="C111" s="1"/>
    </row>
    <row r="112" spans="1:3" ht="15">
      <c r="A112" s="38">
        <v>3.3</v>
      </c>
      <c r="B112" s="42" t="s">
        <v>240</v>
      </c>
      <c r="C112" s="3">
        <f>C113+C114+C115+C118+C119</f>
        <v>0</v>
      </c>
    </row>
    <row r="113" spans="1:3" ht="14.25">
      <c r="A113" s="38" t="s">
        <v>241</v>
      </c>
      <c r="B113" s="42" t="s">
        <v>242</v>
      </c>
      <c r="C113" s="1"/>
    </row>
    <row r="114" spans="1:3" ht="14.25">
      <c r="A114" s="38" t="s">
        <v>243</v>
      </c>
      <c r="B114" s="42" t="s">
        <v>244</v>
      </c>
      <c r="C114" s="1"/>
    </row>
    <row r="115" spans="1:3" ht="15">
      <c r="A115" s="38" t="s">
        <v>245</v>
      </c>
      <c r="B115" s="42" t="s">
        <v>246</v>
      </c>
      <c r="C115" s="3">
        <f>SUM(C116:C117)</f>
        <v>0</v>
      </c>
    </row>
    <row r="116" spans="1:3" ht="14.25">
      <c r="A116" s="38" t="s">
        <v>247</v>
      </c>
      <c r="B116" s="42" t="s">
        <v>248</v>
      </c>
      <c r="C116" s="1"/>
    </row>
    <row r="117" spans="1:3" ht="14.25">
      <c r="A117" s="38" t="s">
        <v>249</v>
      </c>
      <c r="B117" s="42" t="s">
        <v>250</v>
      </c>
      <c r="C117" s="1"/>
    </row>
    <row r="118" spans="1:3" ht="14.25">
      <c r="A118" s="38" t="s">
        <v>251</v>
      </c>
      <c r="B118" s="42" t="s">
        <v>252</v>
      </c>
      <c r="C118" s="1"/>
    </row>
    <row r="119" spans="1:3" ht="14.25">
      <c r="A119" s="38" t="s">
        <v>253</v>
      </c>
      <c r="B119" s="42" t="s">
        <v>254</v>
      </c>
      <c r="C119" s="1"/>
    </row>
    <row r="120" spans="1:3" ht="14.25">
      <c r="A120" s="38">
        <v>3.4</v>
      </c>
      <c r="B120" s="42" t="s">
        <v>255</v>
      </c>
      <c r="C120" s="1"/>
    </row>
    <row r="121" spans="1:3" ht="14.25">
      <c r="A121" s="38">
        <v>3.5</v>
      </c>
      <c r="B121" s="42" t="s">
        <v>256</v>
      </c>
      <c r="C121" s="1"/>
    </row>
    <row r="122" spans="1:3" ht="15">
      <c r="A122" s="38">
        <v>4</v>
      </c>
      <c r="B122" s="46" t="s">
        <v>257</v>
      </c>
      <c r="C122" s="3">
        <f>C123+C128+C129+C134+C137+C138+C139+C142+C145+C146+C153</f>
        <v>0</v>
      </c>
    </row>
    <row r="123" spans="1:3" ht="14.25">
      <c r="A123" s="38">
        <v>4.0999999999999996</v>
      </c>
      <c r="B123" s="42" t="s">
        <v>258</v>
      </c>
      <c r="C123" s="5">
        <f>SUM(C124:C127)</f>
        <v>0</v>
      </c>
    </row>
    <row r="124" spans="1:3" ht="14.25">
      <c r="A124" s="38" t="s">
        <v>259</v>
      </c>
      <c r="B124" s="42" t="s">
        <v>260</v>
      </c>
      <c r="C124" s="1"/>
    </row>
    <row r="125" spans="1:3" ht="14.25">
      <c r="A125" s="38" t="s">
        <v>261</v>
      </c>
      <c r="B125" s="42" t="s">
        <v>262</v>
      </c>
      <c r="C125" s="1"/>
    </row>
    <row r="126" spans="1:3" ht="14.25">
      <c r="A126" s="38" t="s">
        <v>263</v>
      </c>
      <c r="B126" s="42" t="s">
        <v>264</v>
      </c>
      <c r="C126" s="47"/>
    </row>
    <row r="127" spans="1:3" ht="14.25">
      <c r="A127" s="38" t="s">
        <v>265</v>
      </c>
      <c r="B127" s="42" t="s">
        <v>266</v>
      </c>
      <c r="C127" s="47"/>
    </row>
    <row r="128" spans="1:3" ht="14.25">
      <c r="A128" s="38">
        <v>4.2</v>
      </c>
      <c r="B128" s="42" t="s">
        <v>267</v>
      </c>
      <c r="C128" s="1"/>
    </row>
    <row r="129" spans="1:3" ht="14.25">
      <c r="A129" s="38">
        <v>4.3</v>
      </c>
      <c r="B129" s="42" t="s">
        <v>268</v>
      </c>
      <c r="C129" s="48">
        <f>C130+C131</f>
        <v>0</v>
      </c>
    </row>
    <row r="130" spans="1:3" ht="14.25">
      <c r="A130" s="38" t="s">
        <v>269</v>
      </c>
      <c r="B130" s="42" t="s">
        <v>270</v>
      </c>
      <c r="C130" s="47"/>
    </row>
    <row r="131" spans="1:3" ht="14.25">
      <c r="A131" s="38" t="s">
        <v>271</v>
      </c>
      <c r="B131" s="42" t="s">
        <v>272</v>
      </c>
      <c r="C131" s="48">
        <f>C132+C133</f>
        <v>0</v>
      </c>
    </row>
    <row r="132" spans="1:3" ht="14.25">
      <c r="A132" s="38" t="s">
        <v>273</v>
      </c>
      <c r="B132" s="42" t="s">
        <v>274</v>
      </c>
      <c r="C132" s="47"/>
    </row>
    <row r="133" spans="1:3" ht="14.25">
      <c r="A133" s="38" t="s">
        <v>275</v>
      </c>
      <c r="B133" s="42" t="s">
        <v>276</v>
      </c>
      <c r="C133" s="47"/>
    </row>
    <row r="134" spans="1:3" ht="14.25">
      <c r="A134" s="38">
        <v>4.4000000000000004</v>
      </c>
      <c r="B134" s="49" t="s">
        <v>277</v>
      </c>
      <c r="C134" s="48">
        <f>C135+C136</f>
        <v>0</v>
      </c>
    </row>
    <row r="135" spans="1:3" ht="14.25">
      <c r="A135" s="38" t="s">
        <v>278</v>
      </c>
      <c r="B135" s="42" t="s">
        <v>279</v>
      </c>
      <c r="C135" s="47"/>
    </row>
    <row r="136" spans="1:3" ht="14.25">
      <c r="A136" s="38" t="s">
        <v>280</v>
      </c>
      <c r="B136" s="42" t="s">
        <v>281</v>
      </c>
      <c r="C136" s="47"/>
    </row>
    <row r="137" spans="1:3" ht="14.25">
      <c r="A137" s="38">
        <v>4.5</v>
      </c>
      <c r="B137" s="42" t="s">
        <v>282</v>
      </c>
      <c r="C137" s="47"/>
    </row>
    <row r="138" spans="1:3" ht="14.25">
      <c r="A138" s="38">
        <v>4.5999999999999996</v>
      </c>
      <c r="B138" s="42" t="s">
        <v>283</v>
      </c>
      <c r="C138" s="47"/>
    </row>
    <row r="139" spans="1:3" ht="14.25">
      <c r="A139" s="38">
        <v>4.7</v>
      </c>
      <c r="B139" s="42" t="s">
        <v>284</v>
      </c>
      <c r="C139" s="50">
        <f>C140+C141</f>
        <v>0</v>
      </c>
    </row>
    <row r="140" spans="1:3" ht="14.25">
      <c r="A140" s="38" t="s">
        <v>285</v>
      </c>
      <c r="B140" s="42" t="s">
        <v>286</v>
      </c>
      <c r="C140" s="47"/>
    </row>
    <row r="141" spans="1:3" ht="14.25">
      <c r="A141" s="38" t="s">
        <v>287</v>
      </c>
      <c r="B141" s="42" t="s">
        <v>288</v>
      </c>
      <c r="C141" s="47"/>
    </row>
    <row r="142" spans="1:3" ht="14.25">
      <c r="A142" s="51">
        <v>4.8</v>
      </c>
      <c r="B142" s="42" t="s">
        <v>289</v>
      </c>
      <c r="C142" s="48">
        <f>C143+C144</f>
        <v>0</v>
      </c>
    </row>
    <row r="143" spans="1:3" ht="14.25">
      <c r="A143" s="38" t="s">
        <v>290</v>
      </c>
      <c r="B143" s="42" t="s">
        <v>291</v>
      </c>
      <c r="C143" s="47"/>
    </row>
    <row r="144" spans="1:3" ht="14.25">
      <c r="A144" s="38" t="s">
        <v>292</v>
      </c>
      <c r="B144" s="42" t="s">
        <v>293</v>
      </c>
      <c r="C144" s="47"/>
    </row>
    <row r="145" spans="1:3" ht="14.25">
      <c r="A145" s="38">
        <v>4.9000000000000004</v>
      </c>
      <c r="B145" s="42" t="s">
        <v>294</v>
      </c>
      <c r="C145" s="47"/>
    </row>
    <row r="146" spans="1:3" ht="14.25">
      <c r="A146" s="52">
        <v>4.0999999999999996</v>
      </c>
      <c r="B146" s="42" t="s">
        <v>295</v>
      </c>
      <c r="C146" s="50">
        <f>C147+C148+C149+C150+C151+C152</f>
        <v>0</v>
      </c>
    </row>
    <row r="147" spans="1:3" ht="14.25">
      <c r="A147" s="38" t="s">
        <v>296</v>
      </c>
      <c r="B147" s="42" t="s">
        <v>297</v>
      </c>
      <c r="C147" s="47"/>
    </row>
    <row r="148" spans="1:3" ht="14.25">
      <c r="A148" s="38" t="s">
        <v>298</v>
      </c>
      <c r="B148" s="42" t="s">
        <v>299</v>
      </c>
      <c r="C148" s="47"/>
    </row>
    <row r="149" spans="1:3" ht="14.25">
      <c r="A149" s="38" t="s">
        <v>300</v>
      </c>
      <c r="B149" s="42" t="s">
        <v>301</v>
      </c>
      <c r="C149" s="47"/>
    </row>
    <row r="150" spans="1:3" ht="14.25">
      <c r="A150" s="38" t="s">
        <v>302</v>
      </c>
      <c r="B150" s="42" t="s">
        <v>303</v>
      </c>
      <c r="C150" s="47"/>
    </row>
    <row r="151" spans="1:3" ht="14.25">
      <c r="A151" s="38" t="s">
        <v>304</v>
      </c>
      <c r="B151" s="42" t="s">
        <v>305</v>
      </c>
      <c r="C151" s="47"/>
    </row>
    <row r="152" spans="1:3" ht="14.25">
      <c r="A152" s="38" t="s">
        <v>306</v>
      </c>
      <c r="B152" s="42" t="s">
        <v>307</v>
      </c>
      <c r="C152" s="47"/>
    </row>
    <row r="153" spans="1:3" ht="14.25">
      <c r="A153" s="38">
        <v>4.1100000000000003</v>
      </c>
      <c r="B153" s="42" t="s">
        <v>308</v>
      </c>
      <c r="C153" s="50">
        <f>SUM(C154:C158)</f>
        <v>0</v>
      </c>
    </row>
    <row r="154" spans="1:3" ht="14.25">
      <c r="A154" s="38" t="s">
        <v>309</v>
      </c>
      <c r="B154" s="42" t="s">
        <v>310</v>
      </c>
      <c r="C154" s="47"/>
    </row>
    <row r="155" spans="1:3" ht="14.25">
      <c r="A155" s="38" t="s">
        <v>311</v>
      </c>
      <c r="B155" s="42" t="s">
        <v>312</v>
      </c>
      <c r="C155" s="47"/>
    </row>
    <row r="156" spans="1:3" ht="14.25">
      <c r="A156" s="38" t="s">
        <v>313</v>
      </c>
      <c r="B156" s="42" t="s">
        <v>314</v>
      </c>
      <c r="C156" s="47"/>
    </row>
    <row r="157" spans="1:3" ht="14.25">
      <c r="A157" s="38" t="s">
        <v>315</v>
      </c>
      <c r="B157" s="42" t="s">
        <v>305</v>
      </c>
      <c r="C157" s="47"/>
    </row>
    <row r="158" spans="1:3" ht="14.25">
      <c r="A158" s="38" t="s">
        <v>316</v>
      </c>
      <c r="B158" s="42" t="s">
        <v>307</v>
      </c>
      <c r="C158" s="47"/>
    </row>
    <row r="159" spans="1:3" ht="14.25">
      <c r="A159" s="38">
        <v>5</v>
      </c>
      <c r="B159" s="42" t="s">
        <v>317</v>
      </c>
      <c r="C159" s="53" t="e">
        <f>C160/C161</f>
        <v>#DIV/0!</v>
      </c>
    </row>
    <row r="160" spans="1:3" ht="14.25">
      <c r="A160" s="38">
        <v>5.0999999999999996</v>
      </c>
      <c r="B160" s="42" t="s">
        <v>318</v>
      </c>
      <c r="C160" s="54"/>
    </row>
    <row r="161" spans="1:4" ht="14.25">
      <c r="A161" s="38">
        <v>5.2</v>
      </c>
      <c r="B161" s="55" t="s">
        <v>319</v>
      </c>
      <c r="C161" s="54"/>
    </row>
    <row r="162" spans="1:4" ht="14.25">
      <c r="A162" s="38">
        <v>6</v>
      </c>
      <c r="B162" s="49" t="s">
        <v>320</v>
      </c>
      <c r="C162" s="56">
        <f>SUM(C163:C168)</f>
        <v>0</v>
      </c>
    </row>
    <row r="163" spans="1:4" ht="14.25">
      <c r="A163" s="38">
        <v>6.1</v>
      </c>
      <c r="B163" s="49" t="s">
        <v>321</v>
      </c>
      <c r="C163" s="57"/>
      <c r="D163" s="58" t="s">
        <v>322</v>
      </c>
    </row>
    <row r="164" spans="1:4" ht="14.25">
      <c r="A164" s="38">
        <v>6.2</v>
      </c>
      <c r="B164" s="59" t="s">
        <v>323</v>
      </c>
      <c r="C164" s="60">
        <f>D164*$C$178</f>
        <v>0</v>
      </c>
      <c r="D164" s="61"/>
    </row>
    <row r="165" spans="1:4" ht="14.25">
      <c r="A165" s="38">
        <v>6.3</v>
      </c>
      <c r="B165" s="42" t="s">
        <v>324</v>
      </c>
      <c r="C165" s="60">
        <f>D165*$C$179</f>
        <v>0</v>
      </c>
      <c r="D165" s="61">
        <v>123</v>
      </c>
    </row>
    <row r="166" spans="1:4" ht="14.25">
      <c r="A166" s="38">
        <v>6.4</v>
      </c>
      <c r="B166" s="42" t="s">
        <v>325</v>
      </c>
      <c r="C166" s="60">
        <f>D166*$C$180</f>
        <v>0</v>
      </c>
      <c r="D166" s="61"/>
    </row>
    <row r="167" spans="1:4" ht="14.25">
      <c r="A167" s="38">
        <v>6.5</v>
      </c>
      <c r="B167" s="49" t="s">
        <v>326</v>
      </c>
      <c r="C167" s="60">
        <f>D167*$C$181</f>
        <v>0</v>
      </c>
      <c r="D167" s="61"/>
    </row>
    <row r="168" spans="1:4" ht="14.25">
      <c r="A168" s="38">
        <v>6.6</v>
      </c>
      <c r="B168" s="49" t="s">
        <v>327</v>
      </c>
      <c r="C168" s="60">
        <f>D168*$C$178</f>
        <v>0</v>
      </c>
      <c r="D168" s="61"/>
    </row>
    <row r="169" spans="1:4" ht="14.25">
      <c r="A169" s="38">
        <v>7</v>
      </c>
      <c r="B169" s="49" t="s">
        <v>328</v>
      </c>
      <c r="C169" s="62">
        <f>C170+D171+D172+D173+D174+D175</f>
        <v>0</v>
      </c>
    </row>
    <row r="170" spans="1:4" ht="14.25">
      <c r="A170" s="38">
        <v>7.1</v>
      </c>
      <c r="B170" s="49" t="s">
        <v>321</v>
      </c>
      <c r="C170" s="54"/>
      <c r="D170" s="58" t="s">
        <v>322</v>
      </c>
    </row>
    <row r="171" spans="1:4" ht="14.25">
      <c r="A171" s="38">
        <v>7.2</v>
      </c>
      <c r="B171" s="59" t="s">
        <v>329</v>
      </c>
      <c r="C171" s="60">
        <f>D171*$C$178</f>
        <v>0</v>
      </c>
      <c r="D171" s="61"/>
    </row>
    <row r="172" spans="1:4" ht="14.25">
      <c r="A172" s="38">
        <v>7.3</v>
      </c>
      <c r="B172" s="42" t="s">
        <v>324</v>
      </c>
      <c r="C172" s="60">
        <f>D172*$C$179</f>
        <v>0</v>
      </c>
      <c r="D172" s="61"/>
    </row>
    <row r="173" spans="1:4" ht="14.25">
      <c r="A173" s="38">
        <v>7.4</v>
      </c>
      <c r="B173" s="42" t="s">
        <v>325</v>
      </c>
      <c r="C173" s="60">
        <f>D173*$C$180</f>
        <v>0</v>
      </c>
      <c r="D173" s="61"/>
    </row>
    <row r="174" spans="1:4" ht="14.25">
      <c r="A174" s="38">
        <v>7.5</v>
      </c>
      <c r="B174" s="49" t="s">
        <v>326</v>
      </c>
      <c r="C174" s="60">
        <f>D174*$C$181</f>
        <v>0</v>
      </c>
      <c r="D174" s="61"/>
    </row>
    <row r="175" spans="1:4" ht="14.25">
      <c r="A175" s="38">
        <v>7.6</v>
      </c>
      <c r="B175" s="49" t="s">
        <v>327</v>
      </c>
      <c r="C175" s="60">
        <f>D175*$C$178</f>
        <v>0</v>
      </c>
      <c r="D175" s="61"/>
    </row>
    <row r="176" spans="1:4" ht="14.25">
      <c r="A176" s="38">
        <v>8</v>
      </c>
      <c r="B176" s="49" t="s">
        <v>330</v>
      </c>
      <c r="C176" s="62">
        <f>C162-C169</f>
        <v>0</v>
      </c>
    </row>
    <row r="177" spans="1:3" ht="14.25">
      <c r="A177" s="38">
        <v>9</v>
      </c>
      <c r="B177" s="49" t="s">
        <v>331</v>
      </c>
      <c r="C177" s="54"/>
    </row>
    <row r="178" spans="1:3" ht="14.25">
      <c r="A178" s="38">
        <v>9.1</v>
      </c>
      <c r="B178" s="49" t="s">
        <v>332</v>
      </c>
      <c r="C178" s="54"/>
    </row>
    <row r="179" spans="1:3" ht="14.25">
      <c r="A179" s="38">
        <v>9.1999999999999993</v>
      </c>
      <c r="B179" s="49" t="s">
        <v>333</v>
      </c>
      <c r="C179" s="54"/>
    </row>
    <row r="180" spans="1:3" ht="14.25">
      <c r="A180" s="38">
        <v>9.3000000000000007</v>
      </c>
      <c r="B180" s="49" t="s">
        <v>334</v>
      </c>
      <c r="C180" s="54"/>
    </row>
    <row r="181" spans="1:3" ht="14.25">
      <c r="A181" s="38">
        <v>9.4</v>
      </c>
      <c r="B181" s="49" t="s">
        <v>335</v>
      </c>
      <c r="C181" s="54"/>
    </row>
    <row r="182" spans="1:3" ht="14.25">
      <c r="B182" s="59"/>
      <c r="C182" s="63"/>
    </row>
    <row r="183" spans="1:3" ht="14.25">
      <c r="B183" s="59"/>
      <c r="C183" s="63"/>
    </row>
    <row r="184" spans="1:3">
      <c r="B184" s="33"/>
      <c r="C184" s="64"/>
    </row>
    <row r="185" spans="1:3">
      <c r="B185" s="32" t="s">
        <v>336</v>
      </c>
      <c r="C185" s="64"/>
    </row>
    <row r="186" spans="1:3">
      <c r="B186" s="32" t="s">
        <v>337</v>
      </c>
    </row>
    <row r="187" spans="1:3">
      <c r="B187" s="32" t="s">
        <v>338</v>
      </c>
    </row>
    <row r="190" spans="1:3">
      <c r="B190" s="65"/>
    </row>
    <row r="191" spans="1:3">
      <c r="B191" s="66"/>
    </row>
    <row r="192" spans="1:3">
      <c r="B192" s="66" t="s">
        <v>339</v>
      </c>
    </row>
    <row r="193" spans="2:2">
      <c r="B193" s="67"/>
    </row>
    <row r="194" spans="2:2">
      <c r="B194" s="32" t="s">
        <v>340</v>
      </c>
    </row>
    <row r="196" spans="2:2">
      <c r="B196" s="65"/>
    </row>
    <row r="197" spans="2:2">
      <c r="B197" s="66" t="s">
        <v>341</v>
      </c>
    </row>
    <row r="199" spans="2:2">
      <c r="B199" s="67"/>
    </row>
    <row r="200" spans="2:2">
      <c r="B200" s="32" t="s">
        <v>340</v>
      </c>
    </row>
    <row r="202" spans="2:2">
      <c r="B202" s="32" t="s">
        <v>342</v>
      </c>
    </row>
  </sheetData>
  <mergeCells count="1">
    <mergeCell ref="B1:C1"/>
  </mergeCells>
  <conditionalFormatting sqref="G14">
    <cfRule type="cellIs" dxfId="15" priority="1" stopIfTrue="1" operator="equal">
      <formula>"NO"</formula>
    </cfRule>
  </conditionalFormatting>
  <pageMargins left="0.7" right="0.7" top="0.75" bottom="0.75" header="0.3" footer="0.3"/>
  <pageSetup scale="53" orientation="portrait" horizontalDpi="300" verticalDpi="0" copies="0" r:id="rId1"/>
  <headerFooter>
    <oddHeader>&amp;RFSC Basic Stress Testing Template - Version 1.0</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E48"/>
  <sheetViews>
    <sheetView zoomScaleNormal="100" workbookViewId="0">
      <selection activeCell="B4" sqref="B4"/>
    </sheetView>
  </sheetViews>
  <sheetFormatPr defaultRowHeight="15"/>
  <cols>
    <col min="1" max="1" width="19.5703125" style="69" customWidth="1"/>
    <col min="2" max="2" width="83.7109375" style="69" customWidth="1"/>
    <col min="3" max="3" width="15.85546875" style="69" customWidth="1"/>
    <col min="4" max="5" width="13.28515625" style="69" customWidth="1"/>
    <col min="6" max="6" width="9.140625" style="69"/>
    <col min="7" max="7" width="22.7109375" style="69" customWidth="1"/>
    <col min="8" max="8" width="31.5703125" style="69" customWidth="1"/>
    <col min="9" max="256" width="9.140625" style="69"/>
    <col min="257" max="257" width="19.5703125" style="69" customWidth="1"/>
    <col min="258" max="258" width="83.7109375" style="69" customWidth="1"/>
    <col min="259" max="259" width="15.85546875" style="69" customWidth="1"/>
    <col min="260" max="261" width="13.28515625" style="69" customWidth="1"/>
    <col min="262" max="262" width="9.140625" style="69"/>
    <col min="263" max="263" width="22.7109375" style="69" customWidth="1"/>
    <col min="264" max="264" width="31.5703125" style="69" customWidth="1"/>
    <col min="265" max="512" width="9.140625" style="69"/>
    <col min="513" max="513" width="19.5703125" style="69" customWidth="1"/>
    <col min="514" max="514" width="83.7109375" style="69" customWidth="1"/>
    <col min="515" max="515" width="15.85546875" style="69" customWidth="1"/>
    <col min="516" max="517" width="13.28515625" style="69" customWidth="1"/>
    <col min="518" max="518" width="9.140625" style="69"/>
    <col min="519" max="519" width="22.7109375" style="69" customWidth="1"/>
    <col min="520" max="520" width="31.5703125" style="69" customWidth="1"/>
    <col min="521" max="768" width="9.140625" style="69"/>
    <col min="769" max="769" width="19.5703125" style="69" customWidth="1"/>
    <col min="770" max="770" width="83.7109375" style="69" customWidth="1"/>
    <col min="771" max="771" width="15.85546875" style="69" customWidth="1"/>
    <col min="772" max="773" width="13.28515625" style="69" customWidth="1"/>
    <col min="774" max="774" width="9.140625" style="69"/>
    <col min="775" max="775" width="22.7109375" style="69" customWidth="1"/>
    <col min="776" max="776" width="31.5703125" style="69" customWidth="1"/>
    <col min="777" max="1024" width="9.140625" style="69"/>
    <col min="1025" max="1025" width="19.5703125" style="69" customWidth="1"/>
    <col min="1026" max="1026" width="83.7109375" style="69" customWidth="1"/>
    <col min="1027" max="1027" width="15.85546875" style="69" customWidth="1"/>
    <col min="1028" max="1029" width="13.28515625" style="69" customWidth="1"/>
    <col min="1030" max="1030" width="9.140625" style="69"/>
    <col min="1031" max="1031" width="22.7109375" style="69" customWidth="1"/>
    <col min="1032" max="1032" width="31.5703125" style="69" customWidth="1"/>
    <col min="1033" max="1280" width="9.140625" style="69"/>
    <col min="1281" max="1281" width="19.5703125" style="69" customWidth="1"/>
    <col min="1282" max="1282" width="83.7109375" style="69" customWidth="1"/>
    <col min="1283" max="1283" width="15.85546875" style="69" customWidth="1"/>
    <col min="1284" max="1285" width="13.28515625" style="69" customWidth="1"/>
    <col min="1286" max="1286" width="9.140625" style="69"/>
    <col min="1287" max="1287" width="22.7109375" style="69" customWidth="1"/>
    <col min="1288" max="1288" width="31.5703125" style="69" customWidth="1"/>
    <col min="1289" max="1536" width="9.140625" style="69"/>
    <col min="1537" max="1537" width="19.5703125" style="69" customWidth="1"/>
    <col min="1538" max="1538" width="83.7109375" style="69" customWidth="1"/>
    <col min="1539" max="1539" width="15.85546875" style="69" customWidth="1"/>
    <col min="1540" max="1541" width="13.28515625" style="69" customWidth="1"/>
    <col min="1542" max="1542" width="9.140625" style="69"/>
    <col min="1543" max="1543" width="22.7109375" style="69" customWidth="1"/>
    <col min="1544" max="1544" width="31.5703125" style="69" customWidth="1"/>
    <col min="1545" max="1792" width="9.140625" style="69"/>
    <col min="1793" max="1793" width="19.5703125" style="69" customWidth="1"/>
    <col min="1794" max="1794" width="83.7109375" style="69" customWidth="1"/>
    <col min="1795" max="1795" width="15.85546875" style="69" customWidth="1"/>
    <col min="1796" max="1797" width="13.28515625" style="69" customWidth="1"/>
    <col min="1798" max="1798" width="9.140625" style="69"/>
    <col min="1799" max="1799" width="22.7109375" style="69" customWidth="1"/>
    <col min="1800" max="1800" width="31.5703125" style="69" customWidth="1"/>
    <col min="1801" max="2048" width="9.140625" style="69"/>
    <col min="2049" max="2049" width="19.5703125" style="69" customWidth="1"/>
    <col min="2050" max="2050" width="83.7109375" style="69" customWidth="1"/>
    <col min="2051" max="2051" width="15.85546875" style="69" customWidth="1"/>
    <col min="2052" max="2053" width="13.28515625" style="69" customWidth="1"/>
    <col min="2054" max="2054" width="9.140625" style="69"/>
    <col min="2055" max="2055" width="22.7109375" style="69" customWidth="1"/>
    <col min="2056" max="2056" width="31.5703125" style="69" customWidth="1"/>
    <col min="2057" max="2304" width="9.140625" style="69"/>
    <col min="2305" max="2305" width="19.5703125" style="69" customWidth="1"/>
    <col min="2306" max="2306" width="83.7109375" style="69" customWidth="1"/>
    <col min="2307" max="2307" width="15.85546875" style="69" customWidth="1"/>
    <col min="2308" max="2309" width="13.28515625" style="69" customWidth="1"/>
    <col min="2310" max="2310" width="9.140625" style="69"/>
    <col min="2311" max="2311" width="22.7109375" style="69" customWidth="1"/>
    <col min="2312" max="2312" width="31.5703125" style="69" customWidth="1"/>
    <col min="2313" max="2560" width="9.140625" style="69"/>
    <col min="2561" max="2561" width="19.5703125" style="69" customWidth="1"/>
    <col min="2562" max="2562" width="83.7109375" style="69" customWidth="1"/>
    <col min="2563" max="2563" width="15.85546875" style="69" customWidth="1"/>
    <col min="2564" max="2565" width="13.28515625" style="69" customWidth="1"/>
    <col min="2566" max="2566" width="9.140625" style="69"/>
    <col min="2567" max="2567" width="22.7109375" style="69" customWidth="1"/>
    <col min="2568" max="2568" width="31.5703125" style="69" customWidth="1"/>
    <col min="2569" max="2816" width="9.140625" style="69"/>
    <col min="2817" max="2817" width="19.5703125" style="69" customWidth="1"/>
    <col min="2818" max="2818" width="83.7109375" style="69" customWidth="1"/>
    <col min="2819" max="2819" width="15.85546875" style="69" customWidth="1"/>
    <col min="2820" max="2821" width="13.28515625" style="69" customWidth="1"/>
    <col min="2822" max="2822" width="9.140625" style="69"/>
    <col min="2823" max="2823" width="22.7109375" style="69" customWidth="1"/>
    <col min="2824" max="2824" width="31.5703125" style="69" customWidth="1"/>
    <col min="2825" max="3072" width="9.140625" style="69"/>
    <col min="3073" max="3073" width="19.5703125" style="69" customWidth="1"/>
    <col min="3074" max="3074" width="83.7109375" style="69" customWidth="1"/>
    <col min="3075" max="3075" width="15.85546875" style="69" customWidth="1"/>
    <col min="3076" max="3077" width="13.28515625" style="69" customWidth="1"/>
    <col min="3078" max="3078" width="9.140625" style="69"/>
    <col min="3079" max="3079" width="22.7109375" style="69" customWidth="1"/>
    <col min="3080" max="3080" width="31.5703125" style="69" customWidth="1"/>
    <col min="3081" max="3328" width="9.140625" style="69"/>
    <col min="3329" max="3329" width="19.5703125" style="69" customWidth="1"/>
    <col min="3330" max="3330" width="83.7109375" style="69" customWidth="1"/>
    <col min="3331" max="3331" width="15.85546875" style="69" customWidth="1"/>
    <col min="3332" max="3333" width="13.28515625" style="69" customWidth="1"/>
    <col min="3334" max="3334" width="9.140625" style="69"/>
    <col min="3335" max="3335" width="22.7109375" style="69" customWidth="1"/>
    <col min="3336" max="3336" width="31.5703125" style="69" customWidth="1"/>
    <col min="3337" max="3584" width="9.140625" style="69"/>
    <col min="3585" max="3585" width="19.5703125" style="69" customWidth="1"/>
    <col min="3586" max="3586" width="83.7109375" style="69" customWidth="1"/>
    <col min="3587" max="3587" width="15.85546875" style="69" customWidth="1"/>
    <col min="3588" max="3589" width="13.28515625" style="69" customWidth="1"/>
    <col min="3590" max="3590" width="9.140625" style="69"/>
    <col min="3591" max="3591" width="22.7109375" style="69" customWidth="1"/>
    <col min="3592" max="3592" width="31.5703125" style="69" customWidth="1"/>
    <col min="3593" max="3840" width="9.140625" style="69"/>
    <col min="3841" max="3841" width="19.5703125" style="69" customWidth="1"/>
    <col min="3842" max="3842" width="83.7109375" style="69" customWidth="1"/>
    <col min="3843" max="3843" width="15.85546875" style="69" customWidth="1"/>
    <col min="3844" max="3845" width="13.28515625" style="69" customWidth="1"/>
    <col min="3846" max="3846" width="9.140625" style="69"/>
    <col min="3847" max="3847" width="22.7109375" style="69" customWidth="1"/>
    <col min="3848" max="3848" width="31.5703125" style="69" customWidth="1"/>
    <col min="3849" max="4096" width="9.140625" style="69"/>
    <col min="4097" max="4097" width="19.5703125" style="69" customWidth="1"/>
    <col min="4098" max="4098" width="83.7109375" style="69" customWidth="1"/>
    <col min="4099" max="4099" width="15.85546875" style="69" customWidth="1"/>
    <col min="4100" max="4101" width="13.28515625" style="69" customWidth="1"/>
    <col min="4102" max="4102" width="9.140625" style="69"/>
    <col min="4103" max="4103" width="22.7109375" style="69" customWidth="1"/>
    <col min="4104" max="4104" width="31.5703125" style="69" customWidth="1"/>
    <col min="4105" max="4352" width="9.140625" style="69"/>
    <col min="4353" max="4353" width="19.5703125" style="69" customWidth="1"/>
    <col min="4354" max="4354" width="83.7109375" style="69" customWidth="1"/>
    <col min="4355" max="4355" width="15.85546875" style="69" customWidth="1"/>
    <col min="4356" max="4357" width="13.28515625" style="69" customWidth="1"/>
    <col min="4358" max="4358" width="9.140625" style="69"/>
    <col min="4359" max="4359" width="22.7109375" style="69" customWidth="1"/>
    <col min="4360" max="4360" width="31.5703125" style="69" customWidth="1"/>
    <col min="4361" max="4608" width="9.140625" style="69"/>
    <col min="4609" max="4609" width="19.5703125" style="69" customWidth="1"/>
    <col min="4610" max="4610" width="83.7109375" style="69" customWidth="1"/>
    <col min="4611" max="4611" width="15.85546875" style="69" customWidth="1"/>
    <col min="4612" max="4613" width="13.28515625" style="69" customWidth="1"/>
    <col min="4614" max="4614" width="9.140625" style="69"/>
    <col min="4615" max="4615" width="22.7109375" style="69" customWidth="1"/>
    <col min="4616" max="4616" width="31.5703125" style="69" customWidth="1"/>
    <col min="4617" max="4864" width="9.140625" style="69"/>
    <col min="4865" max="4865" width="19.5703125" style="69" customWidth="1"/>
    <col min="4866" max="4866" width="83.7109375" style="69" customWidth="1"/>
    <col min="4867" max="4867" width="15.85546875" style="69" customWidth="1"/>
    <col min="4868" max="4869" width="13.28515625" style="69" customWidth="1"/>
    <col min="4870" max="4870" width="9.140625" style="69"/>
    <col min="4871" max="4871" width="22.7109375" style="69" customWidth="1"/>
    <col min="4872" max="4872" width="31.5703125" style="69" customWidth="1"/>
    <col min="4873" max="5120" width="9.140625" style="69"/>
    <col min="5121" max="5121" width="19.5703125" style="69" customWidth="1"/>
    <col min="5122" max="5122" width="83.7109375" style="69" customWidth="1"/>
    <col min="5123" max="5123" width="15.85546875" style="69" customWidth="1"/>
    <col min="5124" max="5125" width="13.28515625" style="69" customWidth="1"/>
    <col min="5126" max="5126" width="9.140625" style="69"/>
    <col min="5127" max="5127" width="22.7109375" style="69" customWidth="1"/>
    <col min="5128" max="5128" width="31.5703125" style="69" customWidth="1"/>
    <col min="5129" max="5376" width="9.140625" style="69"/>
    <col min="5377" max="5377" width="19.5703125" style="69" customWidth="1"/>
    <col min="5378" max="5378" width="83.7109375" style="69" customWidth="1"/>
    <col min="5379" max="5379" width="15.85546875" style="69" customWidth="1"/>
    <col min="5380" max="5381" width="13.28515625" style="69" customWidth="1"/>
    <col min="5382" max="5382" width="9.140625" style="69"/>
    <col min="5383" max="5383" width="22.7109375" style="69" customWidth="1"/>
    <col min="5384" max="5384" width="31.5703125" style="69" customWidth="1"/>
    <col min="5385" max="5632" width="9.140625" style="69"/>
    <col min="5633" max="5633" width="19.5703125" style="69" customWidth="1"/>
    <col min="5634" max="5634" width="83.7109375" style="69" customWidth="1"/>
    <col min="5635" max="5635" width="15.85546875" style="69" customWidth="1"/>
    <col min="5636" max="5637" width="13.28515625" style="69" customWidth="1"/>
    <col min="5638" max="5638" width="9.140625" style="69"/>
    <col min="5639" max="5639" width="22.7109375" style="69" customWidth="1"/>
    <col min="5640" max="5640" width="31.5703125" style="69" customWidth="1"/>
    <col min="5641" max="5888" width="9.140625" style="69"/>
    <col min="5889" max="5889" width="19.5703125" style="69" customWidth="1"/>
    <col min="5890" max="5890" width="83.7109375" style="69" customWidth="1"/>
    <col min="5891" max="5891" width="15.85546875" style="69" customWidth="1"/>
    <col min="5892" max="5893" width="13.28515625" style="69" customWidth="1"/>
    <col min="5894" max="5894" width="9.140625" style="69"/>
    <col min="5895" max="5895" width="22.7109375" style="69" customWidth="1"/>
    <col min="5896" max="5896" width="31.5703125" style="69" customWidth="1"/>
    <col min="5897" max="6144" width="9.140625" style="69"/>
    <col min="6145" max="6145" width="19.5703125" style="69" customWidth="1"/>
    <col min="6146" max="6146" width="83.7109375" style="69" customWidth="1"/>
    <col min="6147" max="6147" width="15.85546875" style="69" customWidth="1"/>
    <col min="6148" max="6149" width="13.28515625" style="69" customWidth="1"/>
    <col min="6150" max="6150" width="9.140625" style="69"/>
    <col min="6151" max="6151" width="22.7109375" style="69" customWidth="1"/>
    <col min="6152" max="6152" width="31.5703125" style="69" customWidth="1"/>
    <col min="6153" max="6400" width="9.140625" style="69"/>
    <col min="6401" max="6401" width="19.5703125" style="69" customWidth="1"/>
    <col min="6402" max="6402" width="83.7109375" style="69" customWidth="1"/>
    <col min="6403" max="6403" width="15.85546875" style="69" customWidth="1"/>
    <col min="6404" max="6405" width="13.28515625" style="69" customWidth="1"/>
    <col min="6406" max="6406" width="9.140625" style="69"/>
    <col min="6407" max="6407" width="22.7109375" style="69" customWidth="1"/>
    <col min="6408" max="6408" width="31.5703125" style="69" customWidth="1"/>
    <col min="6409" max="6656" width="9.140625" style="69"/>
    <col min="6657" max="6657" width="19.5703125" style="69" customWidth="1"/>
    <col min="6658" max="6658" width="83.7109375" style="69" customWidth="1"/>
    <col min="6659" max="6659" width="15.85546875" style="69" customWidth="1"/>
    <col min="6660" max="6661" width="13.28515625" style="69" customWidth="1"/>
    <col min="6662" max="6662" width="9.140625" style="69"/>
    <col min="6663" max="6663" width="22.7109375" style="69" customWidth="1"/>
    <col min="6664" max="6664" width="31.5703125" style="69" customWidth="1"/>
    <col min="6665" max="6912" width="9.140625" style="69"/>
    <col min="6913" max="6913" width="19.5703125" style="69" customWidth="1"/>
    <col min="6914" max="6914" width="83.7109375" style="69" customWidth="1"/>
    <col min="6915" max="6915" width="15.85546875" style="69" customWidth="1"/>
    <col min="6916" max="6917" width="13.28515625" style="69" customWidth="1"/>
    <col min="6918" max="6918" width="9.140625" style="69"/>
    <col min="6919" max="6919" width="22.7109375" style="69" customWidth="1"/>
    <col min="6920" max="6920" width="31.5703125" style="69" customWidth="1"/>
    <col min="6921" max="7168" width="9.140625" style="69"/>
    <col min="7169" max="7169" width="19.5703125" style="69" customWidth="1"/>
    <col min="7170" max="7170" width="83.7109375" style="69" customWidth="1"/>
    <col min="7171" max="7171" width="15.85546875" style="69" customWidth="1"/>
    <col min="7172" max="7173" width="13.28515625" style="69" customWidth="1"/>
    <col min="7174" max="7174" width="9.140625" style="69"/>
    <col min="7175" max="7175" width="22.7109375" style="69" customWidth="1"/>
    <col min="7176" max="7176" width="31.5703125" style="69" customWidth="1"/>
    <col min="7177" max="7424" width="9.140625" style="69"/>
    <col min="7425" max="7425" width="19.5703125" style="69" customWidth="1"/>
    <col min="7426" max="7426" width="83.7109375" style="69" customWidth="1"/>
    <col min="7427" max="7427" width="15.85546875" style="69" customWidth="1"/>
    <col min="7428" max="7429" width="13.28515625" style="69" customWidth="1"/>
    <col min="7430" max="7430" width="9.140625" style="69"/>
    <col min="7431" max="7431" width="22.7109375" style="69" customWidth="1"/>
    <col min="7432" max="7432" width="31.5703125" style="69" customWidth="1"/>
    <col min="7433" max="7680" width="9.140625" style="69"/>
    <col min="7681" max="7681" width="19.5703125" style="69" customWidth="1"/>
    <col min="7682" max="7682" width="83.7109375" style="69" customWidth="1"/>
    <col min="7683" max="7683" width="15.85546875" style="69" customWidth="1"/>
    <col min="7684" max="7685" width="13.28515625" style="69" customWidth="1"/>
    <col min="7686" max="7686" width="9.140625" style="69"/>
    <col min="7687" max="7687" width="22.7109375" style="69" customWidth="1"/>
    <col min="7688" max="7688" width="31.5703125" style="69" customWidth="1"/>
    <col min="7689" max="7936" width="9.140625" style="69"/>
    <col min="7937" max="7937" width="19.5703125" style="69" customWidth="1"/>
    <col min="7938" max="7938" width="83.7109375" style="69" customWidth="1"/>
    <col min="7939" max="7939" width="15.85546875" style="69" customWidth="1"/>
    <col min="7940" max="7941" width="13.28515625" style="69" customWidth="1"/>
    <col min="7942" max="7942" width="9.140625" style="69"/>
    <col min="7943" max="7943" width="22.7109375" style="69" customWidth="1"/>
    <col min="7944" max="7944" width="31.5703125" style="69" customWidth="1"/>
    <col min="7945" max="8192" width="9.140625" style="69"/>
    <col min="8193" max="8193" width="19.5703125" style="69" customWidth="1"/>
    <col min="8194" max="8194" width="83.7109375" style="69" customWidth="1"/>
    <col min="8195" max="8195" width="15.85546875" style="69" customWidth="1"/>
    <col min="8196" max="8197" width="13.28515625" style="69" customWidth="1"/>
    <col min="8198" max="8198" width="9.140625" style="69"/>
    <col min="8199" max="8199" width="22.7109375" style="69" customWidth="1"/>
    <col min="8200" max="8200" width="31.5703125" style="69" customWidth="1"/>
    <col min="8201" max="8448" width="9.140625" style="69"/>
    <col min="8449" max="8449" width="19.5703125" style="69" customWidth="1"/>
    <col min="8450" max="8450" width="83.7109375" style="69" customWidth="1"/>
    <col min="8451" max="8451" width="15.85546875" style="69" customWidth="1"/>
    <col min="8452" max="8453" width="13.28515625" style="69" customWidth="1"/>
    <col min="8454" max="8454" width="9.140625" style="69"/>
    <col min="8455" max="8455" width="22.7109375" style="69" customWidth="1"/>
    <col min="8456" max="8456" width="31.5703125" style="69" customWidth="1"/>
    <col min="8457" max="8704" width="9.140625" style="69"/>
    <col min="8705" max="8705" width="19.5703125" style="69" customWidth="1"/>
    <col min="8706" max="8706" width="83.7109375" style="69" customWidth="1"/>
    <col min="8707" max="8707" width="15.85546875" style="69" customWidth="1"/>
    <col min="8708" max="8709" width="13.28515625" style="69" customWidth="1"/>
    <col min="8710" max="8710" width="9.140625" style="69"/>
    <col min="8711" max="8711" width="22.7109375" style="69" customWidth="1"/>
    <col min="8712" max="8712" width="31.5703125" style="69" customWidth="1"/>
    <col min="8713" max="8960" width="9.140625" style="69"/>
    <col min="8961" max="8961" width="19.5703125" style="69" customWidth="1"/>
    <col min="8962" max="8962" width="83.7109375" style="69" customWidth="1"/>
    <col min="8963" max="8963" width="15.85546875" style="69" customWidth="1"/>
    <col min="8964" max="8965" width="13.28515625" style="69" customWidth="1"/>
    <col min="8966" max="8966" width="9.140625" style="69"/>
    <col min="8967" max="8967" width="22.7109375" style="69" customWidth="1"/>
    <col min="8968" max="8968" width="31.5703125" style="69" customWidth="1"/>
    <col min="8969" max="9216" width="9.140625" style="69"/>
    <col min="9217" max="9217" width="19.5703125" style="69" customWidth="1"/>
    <col min="9218" max="9218" width="83.7109375" style="69" customWidth="1"/>
    <col min="9219" max="9219" width="15.85546875" style="69" customWidth="1"/>
    <col min="9220" max="9221" width="13.28515625" style="69" customWidth="1"/>
    <col min="9222" max="9222" width="9.140625" style="69"/>
    <col min="9223" max="9223" width="22.7109375" style="69" customWidth="1"/>
    <col min="9224" max="9224" width="31.5703125" style="69" customWidth="1"/>
    <col min="9225" max="9472" width="9.140625" style="69"/>
    <col min="9473" max="9473" width="19.5703125" style="69" customWidth="1"/>
    <col min="9474" max="9474" width="83.7109375" style="69" customWidth="1"/>
    <col min="9475" max="9475" width="15.85546875" style="69" customWidth="1"/>
    <col min="9476" max="9477" width="13.28515625" style="69" customWidth="1"/>
    <col min="9478" max="9478" width="9.140625" style="69"/>
    <col min="9479" max="9479" width="22.7109375" style="69" customWidth="1"/>
    <col min="9480" max="9480" width="31.5703125" style="69" customWidth="1"/>
    <col min="9481" max="9728" width="9.140625" style="69"/>
    <col min="9729" max="9729" width="19.5703125" style="69" customWidth="1"/>
    <col min="9730" max="9730" width="83.7109375" style="69" customWidth="1"/>
    <col min="9731" max="9731" width="15.85546875" style="69" customWidth="1"/>
    <col min="9732" max="9733" width="13.28515625" style="69" customWidth="1"/>
    <col min="9734" max="9734" width="9.140625" style="69"/>
    <col min="9735" max="9735" width="22.7109375" style="69" customWidth="1"/>
    <col min="9736" max="9736" width="31.5703125" style="69" customWidth="1"/>
    <col min="9737" max="9984" width="9.140625" style="69"/>
    <col min="9985" max="9985" width="19.5703125" style="69" customWidth="1"/>
    <col min="9986" max="9986" width="83.7109375" style="69" customWidth="1"/>
    <col min="9987" max="9987" width="15.85546875" style="69" customWidth="1"/>
    <col min="9988" max="9989" width="13.28515625" style="69" customWidth="1"/>
    <col min="9990" max="9990" width="9.140625" style="69"/>
    <col min="9991" max="9991" width="22.7109375" style="69" customWidth="1"/>
    <col min="9992" max="9992" width="31.5703125" style="69" customWidth="1"/>
    <col min="9993" max="10240" width="9.140625" style="69"/>
    <col min="10241" max="10241" width="19.5703125" style="69" customWidth="1"/>
    <col min="10242" max="10242" width="83.7109375" style="69" customWidth="1"/>
    <col min="10243" max="10243" width="15.85546875" style="69" customWidth="1"/>
    <col min="10244" max="10245" width="13.28515625" style="69" customWidth="1"/>
    <col min="10246" max="10246" width="9.140625" style="69"/>
    <col min="10247" max="10247" width="22.7109375" style="69" customWidth="1"/>
    <col min="10248" max="10248" width="31.5703125" style="69" customWidth="1"/>
    <col min="10249" max="10496" width="9.140625" style="69"/>
    <col min="10497" max="10497" width="19.5703125" style="69" customWidth="1"/>
    <col min="10498" max="10498" width="83.7109375" style="69" customWidth="1"/>
    <col min="10499" max="10499" width="15.85546875" style="69" customWidth="1"/>
    <col min="10500" max="10501" width="13.28515625" style="69" customWidth="1"/>
    <col min="10502" max="10502" width="9.140625" style="69"/>
    <col min="10503" max="10503" width="22.7109375" style="69" customWidth="1"/>
    <col min="10504" max="10504" width="31.5703125" style="69" customWidth="1"/>
    <col min="10505" max="10752" width="9.140625" style="69"/>
    <col min="10753" max="10753" width="19.5703125" style="69" customWidth="1"/>
    <col min="10754" max="10754" width="83.7109375" style="69" customWidth="1"/>
    <col min="10755" max="10755" width="15.85546875" style="69" customWidth="1"/>
    <col min="10756" max="10757" width="13.28515625" style="69" customWidth="1"/>
    <col min="10758" max="10758" width="9.140625" style="69"/>
    <col min="10759" max="10759" width="22.7109375" style="69" customWidth="1"/>
    <col min="10760" max="10760" width="31.5703125" style="69" customWidth="1"/>
    <col min="10761" max="11008" width="9.140625" style="69"/>
    <col min="11009" max="11009" width="19.5703125" style="69" customWidth="1"/>
    <col min="11010" max="11010" width="83.7109375" style="69" customWidth="1"/>
    <col min="11011" max="11011" width="15.85546875" style="69" customWidth="1"/>
    <col min="11012" max="11013" width="13.28515625" style="69" customWidth="1"/>
    <col min="11014" max="11014" width="9.140625" style="69"/>
    <col min="11015" max="11015" width="22.7109375" style="69" customWidth="1"/>
    <col min="11016" max="11016" width="31.5703125" style="69" customWidth="1"/>
    <col min="11017" max="11264" width="9.140625" style="69"/>
    <col min="11265" max="11265" width="19.5703125" style="69" customWidth="1"/>
    <col min="11266" max="11266" width="83.7109375" style="69" customWidth="1"/>
    <col min="11267" max="11267" width="15.85546875" style="69" customWidth="1"/>
    <col min="11268" max="11269" width="13.28515625" style="69" customWidth="1"/>
    <col min="11270" max="11270" width="9.140625" style="69"/>
    <col min="11271" max="11271" width="22.7109375" style="69" customWidth="1"/>
    <col min="11272" max="11272" width="31.5703125" style="69" customWidth="1"/>
    <col min="11273" max="11520" width="9.140625" style="69"/>
    <col min="11521" max="11521" width="19.5703125" style="69" customWidth="1"/>
    <col min="11522" max="11522" width="83.7109375" style="69" customWidth="1"/>
    <col min="11523" max="11523" width="15.85546875" style="69" customWidth="1"/>
    <col min="11524" max="11525" width="13.28515625" style="69" customWidth="1"/>
    <col min="11526" max="11526" width="9.140625" style="69"/>
    <col min="11527" max="11527" width="22.7109375" style="69" customWidth="1"/>
    <col min="11528" max="11528" width="31.5703125" style="69" customWidth="1"/>
    <col min="11529" max="11776" width="9.140625" style="69"/>
    <col min="11777" max="11777" width="19.5703125" style="69" customWidth="1"/>
    <col min="11778" max="11778" width="83.7109375" style="69" customWidth="1"/>
    <col min="11779" max="11779" width="15.85546875" style="69" customWidth="1"/>
    <col min="11780" max="11781" width="13.28515625" style="69" customWidth="1"/>
    <col min="11782" max="11782" width="9.140625" style="69"/>
    <col min="11783" max="11783" width="22.7109375" style="69" customWidth="1"/>
    <col min="11784" max="11784" width="31.5703125" style="69" customWidth="1"/>
    <col min="11785" max="12032" width="9.140625" style="69"/>
    <col min="12033" max="12033" width="19.5703125" style="69" customWidth="1"/>
    <col min="12034" max="12034" width="83.7109375" style="69" customWidth="1"/>
    <col min="12035" max="12035" width="15.85546875" style="69" customWidth="1"/>
    <col min="12036" max="12037" width="13.28515625" style="69" customWidth="1"/>
    <col min="12038" max="12038" width="9.140625" style="69"/>
    <col min="12039" max="12039" width="22.7109375" style="69" customWidth="1"/>
    <col min="12040" max="12040" width="31.5703125" style="69" customWidth="1"/>
    <col min="12041" max="12288" width="9.140625" style="69"/>
    <col min="12289" max="12289" width="19.5703125" style="69" customWidth="1"/>
    <col min="12290" max="12290" width="83.7109375" style="69" customWidth="1"/>
    <col min="12291" max="12291" width="15.85546875" style="69" customWidth="1"/>
    <col min="12292" max="12293" width="13.28515625" style="69" customWidth="1"/>
    <col min="12294" max="12294" width="9.140625" style="69"/>
    <col min="12295" max="12295" width="22.7109375" style="69" customWidth="1"/>
    <col min="12296" max="12296" width="31.5703125" style="69" customWidth="1"/>
    <col min="12297" max="12544" width="9.140625" style="69"/>
    <col min="12545" max="12545" width="19.5703125" style="69" customWidth="1"/>
    <col min="12546" max="12546" width="83.7109375" style="69" customWidth="1"/>
    <col min="12547" max="12547" width="15.85546875" style="69" customWidth="1"/>
    <col min="12548" max="12549" width="13.28515625" style="69" customWidth="1"/>
    <col min="12550" max="12550" width="9.140625" style="69"/>
    <col min="12551" max="12551" width="22.7109375" style="69" customWidth="1"/>
    <col min="12552" max="12552" width="31.5703125" style="69" customWidth="1"/>
    <col min="12553" max="12800" width="9.140625" style="69"/>
    <col min="12801" max="12801" width="19.5703125" style="69" customWidth="1"/>
    <col min="12802" max="12802" width="83.7109375" style="69" customWidth="1"/>
    <col min="12803" max="12803" width="15.85546875" style="69" customWidth="1"/>
    <col min="12804" max="12805" width="13.28515625" style="69" customWidth="1"/>
    <col min="12806" max="12806" width="9.140625" style="69"/>
    <col min="12807" max="12807" width="22.7109375" style="69" customWidth="1"/>
    <col min="12808" max="12808" width="31.5703125" style="69" customWidth="1"/>
    <col min="12809" max="13056" width="9.140625" style="69"/>
    <col min="13057" max="13057" width="19.5703125" style="69" customWidth="1"/>
    <col min="13058" max="13058" width="83.7109375" style="69" customWidth="1"/>
    <col min="13059" max="13059" width="15.85546875" style="69" customWidth="1"/>
    <col min="13060" max="13061" width="13.28515625" style="69" customWidth="1"/>
    <col min="13062" max="13062" width="9.140625" style="69"/>
    <col min="13063" max="13063" width="22.7109375" style="69" customWidth="1"/>
    <col min="13064" max="13064" width="31.5703125" style="69" customWidth="1"/>
    <col min="13065" max="13312" width="9.140625" style="69"/>
    <col min="13313" max="13313" width="19.5703125" style="69" customWidth="1"/>
    <col min="13314" max="13314" width="83.7109375" style="69" customWidth="1"/>
    <col min="13315" max="13315" width="15.85546875" style="69" customWidth="1"/>
    <col min="13316" max="13317" width="13.28515625" style="69" customWidth="1"/>
    <col min="13318" max="13318" width="9.140625" style="69"/>
    <col min="13319" max="13319" width="22.7109375" style="69" customWidth="1"/>
    <col min="13320" max="13320" width="31.5703125" style="69" customWidth="1"/>
    <col min="13321" max="13568" width="9.140625" style="69"/>
    <col min="13569" max="13569" width="19.5703125" style="69" customWidth="1"/>
    <col min="13570" max="13570" width="83.7109375" style="69" customWidth="1"/>
    <col min="13571" max="13571" width="15.85546875" style="69" customWidth="1"/>
    <col min="13572" max="13573" width="13.28515625" style="69" customWidth="1"/>
    <col min="13574" max="13574" width="9.140625" style="69"/>
    <col min="13575" max="13575" width="22.7109375" style="69" customWidth="1"/>
    <col min="13576" max="13576" width="31.5703125" style="69" customWidth="1"/>
    <col min="13577" max="13824" width="9.140625" style="69"/>
    <col min="13825" max="13825" width="19.5703125" style="69" customWidth="1"/>
    <col min="13826" max="13826" width="83.7109375" style="69" customWidth="1"/>
    <col min="13827" max="13827" width="15.85546875" style="69" customWidth="1"/>
    <col min="13828" max="13829" width="13.28515625" style="69" customWidth="1"/>
    <col min="13830" max="13830" width="9.140625" style="69"/>
    <col min="13831" max="13831" width="22.7109375" style="69" customWidth="1"/>
    <col min="13832" max="13832" width="31.5703125" style="69" customWidth="1"/>
    <col min="13833" max="14080" width="9.140625" style="69"/>
    <col min="14081" max="14081" width="19.5703125" style="69" customWidth="1"/>
    <col min="14082" max="14082" width="83.7109375" style="69" customWidth="1"/>
    <col min="14083" max="14083" width="15.85546875" style="69" customWidth="1"/>
    <col min="14084" max="14085" width="13.28515625" style="69" customWidth="1"/>
    <col min="14086" max="14086" width="9.140625" style="69"/>
    <col min="14087" max="14087" width="22.7109375" style="69" customWidth="1"/>
    <col min="14088" max="14088" width="31.5703125" style="69" customWidth="1"/>
    <col min="14089" max="14336" width="9.140625" style="69"/>
    <col min="14337" max="14337" width="19.5703125" style="69" customWidth="1"/>
    <col min="14338" max="14338" width="83.7109375" style="69" customWidth="1"/>
    <col min="14339" max="14339" width="15.85546875" style="69" customWidth="1"/>
    <col min="14340" max="14341" width="13.28515625" style="69" customWidth="1"/>
    <col min="14342" max="14342" width="9.140625" style="69"/>
    <col min="14343" max="14343" width="22.7109375" style="69" customWidth="1"/>
    <col min="14344" max="14344" width="31.5703125" style="69" customWidth="1"/>
    <col min="14345" max="14592" width="9.140625" style="69"/>
    <col min="14593" max="14593" width="19.5703125" style="69" customWidth="1"/>
    <col min="14594" max="14594" width="83.7109375" style="69" customWidth="1"/>
    <col min="14595" max="14595" width="15.85546875" style="69" customWidth="1"/>
    <col min="14596" max="14597" width="13.28515625" style="69" customWidth="1"/>
    <col min="14598" max="14598" width="9.140625" style="69"/>
    <col min="14599" max="14599" width="22.7109375" style="69" customWidth="1"/>
    <col min="14600" max="14600" width="31.5703125" style="69" customWidth="1"/>
    <col min="14601" max="14848" width="9.140625" style="69"/>
    <col min="14849" max="14849" width="19.5703125" style="69" customWidth="1"/>
    <col min="14850" max="14850" width="83.7109375" style="69" customWidth="1"/>
    <col min="14851" max="14851" width="15.85546875" style="69" customWidth="1"/>
    <col min="14852" max="14853" width="13.28515625" style="69" customWidth="1"/>
    <col min="14854" max="14854" width="9.140625" style="69"/>
    <col min="14855" max="14855" width="22.7109375" style="69" customWidth="1"/>
    <col min="14856" max="14856" width="31.5703125" style="69" customWidth="1"/>
    <col min="14857" max="15104" width="9.140625" style="69"/>
    <col min="15105" max="15105" width="19.5703125" style="69" customWidth="1"/>
    <col min="15106" max="15106" width="83.7109375" style="69" customWidth="1"/>
    <col min="15107" max="15107" width="15.85546875" style="69" customWidth="1"/>
    <col min="15108" max="15109" width="13.28515625" style="69" customWidth="1"/>
    <col min="15110" max="15110" width="9.140625" style="69"/>
    <col min="15111" max="15111" width="22.7109375" style="69" customWidth="1"/>
    <col min="15112" max="15112" width="31.5703125" style="69" customWidth="1"/>
    <col min="15113" max="15360" width="9.140625" style="69"/>
    <col min="15361" max="15361" width="19.5703125" style="69" customWidth="1"/>
    <col min="15362" max="15362" width="83.7109375" style="69" customWidth="1"/>
    <col min="15363" max="15363" width="15.85546875" style="69" customWidth="1"/>
    <col min="15364" max="15365" width="13.28515625" style="69" customWidth="1"/>
    <col min="15366" max="15366" width="9.140625" style="69"/>
    <col min="15367" max="15367" width="22.7109375" style="69" customWidth="1"/>
    <col min="15368" max="15368" width="31.5703125" style="69" customWidth="1"/>
    <col min="15369" max="15616" width="9.140625" style="69"/>
    <col min="15617" max="15617" width="19.5703125" style="69" customWidth="1"/>
    <col min="15618" max="15618" width="83.7109375" style="69" customWidth="1"/>
    <col min="15619" max="15619" width="15.85546875" style="69" customWidth="1"/>
    <col min="15620" max="15621" width="13.28515625" style="69" customWidth="1"/>
    <col min="15622" max="15622" width="9.140625" style="69"/>
    <col min="15623" max="15623" width="22.7109375" style="69" customWidth="1"/>
    <col min="15624" max="15624" width="31.5703125" style="69" customWidth="1"/>
    <col min="15625" max="15872" width="9.140625" style="69"/>
    <col min="15873" max="15873" width="19.5703125" style="69" customWidth="1"/>
    <col min="15874" max="15874" width="83.7109375" style="69" customWidth="1"/>
    <col min="15875" max="15875" width="15.85546875" style="69" customWidth="1"/>
    <col min="15876" max="15877" width="13.28515625" style="69" customWidth="1"/>
    <col min="15878" max="15878" width="9.140625" style="69"/>
    <col min="15879" max="15879" width="22.7109375" style="69" customWidth="1"/>
    <col min="15880" max="15880" width="31.5703125" style="69" customWidth="1"/>
    <col min="15881" max="16128" width="9.140625" style="69"/>
    <col min="16129" max="16129" width="19.5703125" style="69" customWidth="1"/>
    <col min="16130" max="16130" width="83.7109375" style="69" customWidth="1"/>
    <col min="16131" max="16131" width="15.85546875" style="69" customWidth="1"/>
    <col min="16132" max="16133" width="13.28515625" style="69" customWidth="1"/>
    <col min="16134" max="16134" width="9.140625" style="69"/>
    <col min="16135" max="16135" width="22.7109375" style="69" customWidth="1"/>
    <col min="16136" max="16136" width="31.5703125" style="69" customWidth="1"/>
    <col min="16137" max="16384" width="9.140625" style="69"/>
  </cols>
  <sheetData>
    <row r="1" spans="1:5" ht="21">
      <c r="B1" s="70" t="s">
        <v>343</v>
      </c>
    </row>
    <row r="2" spans="1:5">
      <c r="B2" s="71" t="s">
        <v>344</v>
      </c>
    </row>
    <row r="3" spans="1:5">
      <c r="B3" s="72"/>
    </row>
    <row r="4" spans="1:5">
      <c r="B4" s="72"/>
    </row>
    <row r="5" spans="1:5">
      <c r="A5" s="73" t="s">
        <v>345</v>
      </c>
      <c r="B5" s="74"/>
    </row>
    <row r="6" spans="1:5">
      <c r="A6" s="73" t="s">
        <v>346</v>
      </c>
      <c r="B6" s="204"/>
    </row>
    <row r="7" spans="1:5">
      <c r="A7" s="75"/>
      <c r="B7" s="75"/>
      <c r="C7" s="76"/>
    </row>
    <row r="8" spans="1:5">
      <c r="B8" s="281" t="s">
        <v>347</v>
      </c>
      <c r="C8" s="282"/>
      <c r="D8" s="77"/>
      <c r="E8" s="77"/>
    </row>
    <row r="9" spans="1:5">
      <c r="B9" s="78"/>
      <c r="C9" s="79"/>
      <c r="D9" s="80"/>
      <c r="E9" s="81"/>
    </row>
    <row r="10" spans="1:5">
      <c r="B10" s="82" t="s">
        <v>348</v>
      </c>
      <c r="C10" s="83">
        <v>4.0000000000000001E-3</v>
      </c>
      <c r="D10" s="80"/>
      <c r="E10" s="81"/>
    </row>
    <row r="11" spans="1:5">
      <c r="B11" s="78"/>
      <c r="C11" s="79"/>
      <c r="D11" s="80"/>
      <c r="E11" s="81"/>
    </row>
    <row r="12" spans="1:5">
      <c r="B12" s="78"/>
      <c r="C12" s="84" t="s">
        <v>349</v>
      </c>
      <c r="D12" s="80"/>
      <c r="E12" s="81"/>
    </row>
    <row r="13" spans="1:5">
      <c r="B13" s="85" t="s">
        <v>350</v>
      </c>
      <c r="C13" s="205"/>
      <c r="D13" s="80"/>
      <c r="E13" s="81"/>
    </row>
    <row r="14" spans="1:5">
      <c r="B14" s="85" t="s">
        <v>351</v>
      </c>
      <c r="C14" s="205"/>
      <c r="D14" s="80"/>
      <c r="E14" s="81"/>
    </row>
    <row r="15" spans="1:5">
      <c r="B15" s="206" t="s">
        <v>352</v>
      </c>
      <c r="C15" s="207">
        <f>SUM(C13:C14)</f>
        <v>0</v>
      </c>
      <c r="D15" s="80"/>
      <c r="E15" s="81"/>
    </row>
    <row r="16" spans="1:5">
      <c r="B16" s="82"/>
      <c r="C16" s="208"/>
      <c r="D16" s="80"/>
      <c r="E16" s="81"/>
    </row>
    <row r="17" spans="2:5">
      <c r="B17" s="86" t="s">
        <v>353</v>
      </c>
      <c r="C17" s="209">
        <f>C15*C10</f>
        <v>0</v>
      </c>
      <c r="D17" s="80"/>
      <c r="E17" s="81"/>
    </row>
    <row r="18" spans="2:5">
      <c r="B18" s="75"/>
      <c r="C18" s="81"/>
      <c r="D18" s="80"/>
      <c r="E18" s="81"/>
    </row>
    <row r="19" spans="2:5">
      <c r="B19" s="75"/>
      <c r="C19" s="81"/>
      <c r="D19" s="80"/>
      <c r="E19" s="81"/>
    </row>
    <row r="20" spans="2:5">
      <c r="B20" s="75"/>
      <c r="C20" s="81"/>
      <c r="D20" s="80"/>
      <c r="E20" s="81"/>
    </row>
    <row r="21" spans="2:5">
      <c r="B21" s="283" t="s">
        <v>354</v>
      </c>
      <c r="C21" s="284"/>
      <c r="D21" s="210"/>
    </row>
    <row r="22" spans="2:5">
      <c r="B22" s="211"/>
      <c r="C22" s="87" t="s">
        <v>349</v>
      </c>
      <c r="D22" s="88"/>
    </row>
    <row r="23" spans="2:5">
      <c r="B23" s="89" t="s">
        <v>355</v>
      </c>
      <c r="C23" s="212"/>
      <c r="D23" s="90"/>
    </row>
    <row r="24" spans="2:5">
      <c r="B24" s="91" t="s">
        <v>356</v>
      </c>
      <c r="C24" s="319"/>
      <c r="D24" s="90"/>
    </row>
    <row r="25" spans="2:5">
      <c r="B25" s="91" t="s">
        <v>357</v>
      </c>
      <c r="C25" s="92"/>
      <c r="D25" s="90"/>
    </row>
    <row r="26" spans="2:5">
      <c r="B26" s="91" t="s">
        <v>358</v>
      </c>
      <c r="C26" s="93">
        <f>C17</f>
        <v>0</v>
      </c>
      <c r="D26" s="90"/>
    </row>
    <row r="27" spans="2:5" ht="15.75" thickBot="1">
      <c r="B27" s="94" t="s">
        <v>359</v>
      </c>
      <c r="C27" s="95">
        <f>SUM(C24:C26)</f>
        <v>0</v>
      </c>
      <c r="D27" s="96"/>
    </row>
    <row r="28" spans="2:5" ht="15.75" thickTop="1">
      <c r="B28" s="77"/>
      <c r="C28" s="77"/>
      <c r="D28" s="77"/>
    </row>
    <row r="29" spans="2:5">
      <c r="B29" s="73" t="s">
        <v>360</v>
      </c>
      <c r="C29" s="97" t="e">
        <f>C23/C27</f>
        <v>#DIV/0!</v>
      </c>
      <c r="D29" s="98" t="s">
        <v>361</v>
      </c>
      <c r="E29" s="99" t="e">
        <f>IF(C29&lt;0.1,"The company has failed the FSC's Minimum Capital Base Requirements", "The Company is meeting FSC's Minimum Capital Base Requirements")</f>
        <v>#DIV/0!</v>
      </c>
    </row>
    <row r="30" spans="2:5">
      <c r="B30" s="100"/>
      <c r="C30" s="97"/>
      <c r="D30" s="101"/>
    </row>
    <row r="31" spans="2:5">
      <c r="C31" s="101"/>
      <c r="D31" s="77"/>
    </row>
    <row r="32" spans="2:5">
      <c r="B32" s="74" t="s">
        <v>362</v>
      </c>
    </row>
    <row r="33" spans="2:5">
      <c r="B33" s="69" t="s">
        <v>363</v>
      </c>
    </row>
    <row r="34" spans="2:5">
      <c r="B34" s="69" t="s">
        <v>364</v>
      </c>
    </row>
    <row r="35" spans="2:5">
      <c r="B35" s="69" t="s">
        <v>365</v>
      </c>
    </row>
    <row r="36" spans="2:5">
      <c r="D36" s="102"/>
      <c r="E36" s="103"/>
    </row>
    <row r="37" spans="2:5">
      <c r="B37" s="104"/>
      <c r="C37" s="105"/>
    </row>
    <row r="38" spans="2:5">
      <c r="C38" s="106"/>
    </row>
    <row r="39" spans="2:5">
      <c r="C39" s="107"/>
    </row>
    <row r="40" spans="2:5">
      <c r="C40" s="107"/>
    </row>
    <row r="41" spans="2:5">
      <c r="C41" s="107"/>
    </row>
    <row r="42" spans="2:5">
      <c r="C42" s="107"/>
    </row>
    <row r="43" spans="2:5">
      <c r="C43" s="107"/>
    </row>
    <row r="44" spans="2:5">
      <c r="C44" s="107"/>
    </row>
    <row r="45" spans="2:5">
      <c r="C45" s="107"/>
    </row>
    <row r="46" spans="2:5" ht="21" customHeight="1">
      <c r="C46" s="108"/>
    </row>
    <row r="48" spans="2:5">
      <c r="C48" s="107"/>
    </row>
  </sheetData>
  <mergeCells count="2">
    <mergeCell ref="B8:C8"/>
    <mergeCell ref="B21:C21"/>
  </mergeCells>
  <pageMargins left="0.7" right="0.7" top="0.75" bottom="0.75" header="0.3" footer="0.3"/>
  <pageSetup scale="41" orientation="portrait" horizontalDpi="300" verticalDpi="0" copies="0" r:id="rId1"/>
  <headerFooter>
    <oddHeader>&amp;RFSC Basic Stress Testing Template - Version 1.0</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4.9989318521683403E-2"/>
  </sheetPr>
  <dimension ref="A1:I148"/>
  <sheetViews>
    <sheetView showGridLines="0" topLeftCell="A112" zoomScale="80" zoomScaleNormal="80" workbookViewId="0">
      <selection activeCell="H145" sqref="H145"/>
    </sheetView>
  </sheetViews>
  <sheetFormatPr defaultRowHeight="12.75"/>
  <cols>
    <col min="1" max="1" width="10" style="142" customWidth="1"/>
    <col min="2" max="2" width="87.85546875" style="31" customWidth="1"/>
    <col min="3" max="3" width="38.140625" style="194" customWidth="1"/>
    <col min="4" max="4" width="13.140625" style="31" customWidth="1"/>
    <col min="5" max="5" width="29.85546875" style="30" customWidth="1"/>
    <col min="6" max="6" width="20" style="31" customWidth="1"/>
    <col min="7" max="7" width="21.42578125" style="194" customWidth="1"/>
    <col min="8" max="8" width="15.85546875" style="31" customWidth="1"/>
    <col min="9" max="9" width="30.85546875" style="31" customWidth="1"/>
    <col min="10" max="16384" width="9.140625" style="31"/>
  </cols>
  <sheetData>
    <row r="1" spans="1:9">
      <c r="C1" s="31"/>
      <c r="G1" s="31"/>
    </row>
    <row r="2" spans="1:9" ht="18.75" thickBot="1">
      <c r="A2" s="31"/>
      <c r="B2" s="18" t="s">
        <v>366</v>
      </c>
      <c r="C2" s="17"/>
      <c r="E2" s="291" t="s">
        <v>367</v>
      </c>
      <c r="F2" s="291"/>
      <c r="G2" s="291"/>
      <c r="H2" s="153"/>
      <c r="I2" s="153"/>
    </row>
    <row r="3" spans="1:9" ht="16.5" thickBot="1">
      <c r="A3" s="17"/>
      <c r="B3" s="17"/>
      <c r="C3" s="17"/>
      <c r="E3" s="292" t="s">
        <v>368</v>
      </c>
      <c r="F3" s="293"/>
      <c r="G3" s="294"/>
      <c r="H3" s="190"/>
    </row>
    <row r="4" spans="1:9" ht="15.75">
      <c r="B4" s="191" t="s">
        <v>369</v>
      </c>
      <c r="C4" s="29">
        <f>'Balance Sheet Data'!C5</f>
        <v>0</v>
      </c>
      <c r="E4" s="21" t="s">
        <v>370</v>
      </c>
      <c r="G4" s="17"/>
    </row>
    <row r="5" spans="1:9" ht="16.5" customHeight="1" thickBot="1">
      <c r="B5" s="191" t="s">
        <v>371</v>
      </c>
      <c r="C5" s="27">
        <f>'Balance Sheet Data'!C3</f>
        <v>0</v>
      </c>
      <c r="E5" s="192" t="s">
        <v>372</v>
      </c>
      <c r="G5" s="17"/>
    </row>
    <row r="6" spans="1:9" ht="15.75" customHeight="1" thickBot="1">
      <c r="B6" s="191" t="s">
        <v>373</v>
      </c>
      <c r="C6" s="29">
        <f>'Balance Sheet Data'!C4</f>
        <v>0</v>
      </c>
      <c r="E6" s="193">
        <f>'Notes &amp; Assumptions'!C14</f>
        <v>0.1</v>
      </c>
      <c r="G6" s="31"/>
    </row>
    <row r="7" spans="1:9">
      <c r="C7" s="218"/>
      <c r="G7" s="31"/>
    </row>
    <row r="8" spans="1:9" ht="15.75">
      <c r="B8" s="191"/>
      <c r="G8" s="17"/>
    </row>
    <row r="9" spans="1:9" ht="15.75">
      <c r="B9" s="191"/>
      <c r="G9" s="17"/>
    </row>
    <row r="10" spans="1:9" ht="15.75">
      <c r="B10" s="191"/>
      <c r="G10" s="17"/>
    </row>
    <row r="11" spans="1:9" ht="16.5" thickBot="1">
      <c r="B11" s="191"/>
      <c r="G11" s="17"/>
    </row>
    <row r="12" spans="1:9" ht="15" customHeight="1">
      <c r="B12" s="9"/>
      <c r="C12" s="287" t="s">
        <v>374</v>
      </c>
      <c r="D12" s="109"/>
      <c r="E12" s="289" t="s">
        <v>375</v>
      </c>
      <c r="F12" s="109"/>
      <c r="G12" s="287" t="s">
        <v>376</v>
      </c>
    </row>
    <row r="13" spans="1:9" ht="15" thickBot="1">
      <c r="B13" s="9"/>
      <c r="C13" s="288"/>
      <c r="D13" s="109"/>
      <c r="E13" s="290"/>
      <c r="F13" s="109"/>
      <c r="G13" s="288"/>
    </row>
    <row r="14" spans="1:9" ht="15.75" customHeight="1"/>
    <row r="15" spans="1:9" ht="15">
      <c r="C15" s="320" t="s">
        <v>349</v>
      </c>
      <c r="E15" s="155"/>
      <c r="F15" s="10"/>
      <c r="G15" s="320" t="s">
        <v>349</v>
      </c>
    </row>
    <row r="16" spans="1:9" ht="12.75" customHeight="1">
      <c r="F16" s="195"/>
    </row>
    <row r="17" spans="1:7" ht="15.75">
      <c r="A17" s="196">
        <v>1</v>
      </c>
      <c r="B17" s="26" t="s">
        <v>60</v>
      </c>
      <c r="C17" s="131">
        <f>C18+C35+C66+C73+C78+C79</f>
        <v>0</v>
      </c>
      <c r="E17" s="202"/>
      <c r="F17" s="13"/>
      <c r="G17" s="131">
        <f>G18+G35+G66+G73+G78+G79</f>
        <v>0</v>
      </c>
    </row>
    <row r="18" spans="1:7" ht="15">
      <c r="A18" s="197">
        <v>1.1000000000000001</v>
      </c>
      <c r="B18" s="14" t="s">
        <v>61</v>
      </c>
      <c r="C18" s="3">
        <f>C19+C22+C25+C30</f>
        <v>0</v>
      </c>
      <c r="E18" s="202"/>
      <c r="F18" s="195"/>
      <c r="G18" s="3">
        <f>G19+G22+G25+G30</f>
        <v>0</v>
      </c>
    </row>
    <row r="19" spans="1:7" ht="15">
      <c r="A19" s="197" t="s">
        <v>62</v>
      </c>
      <c r="B19" s="14" t="s">
        <v>63</v>
      </c>
      <c r="C19" s="3">
        <f>SUM(C20:C21)</f>
        <v>0</v>
      </c>
      <c r="E19" s="202"/>
      <c r="F19" s="13"/>
      <c r="G19" s="3">
        <f>SUM(G20:G21)</f>
        <v>0</v>
      </c>
    </row>
    <row r="20" spans="1:7" ht="14.25">
      <c r="A20" s="197" t="s">
        <v>64</v>
      </c>
      <c r="B20" s="14" t="s">
        <v>65</v>
      </c>
      <c r="C20" s="23">
        <f>'Balance Sheet Data'!C13</f>
        <v>0</v>
      </c>
      <c r="E20" s="202"/>
      <c r="F20" s="195"/>
      <c r="G20" s="1">
        <f>+C20+E20</f>
        <v>0</v>
      </c>
    </row>
    <row r="21" spans="1:7" ht="14.25">
      <c r="A21" s="197" t="s">
        <v>66</v>
      </c>
      <c r="B21" s="14" t="s">
        <v>67</v>
      </c>
      <c r="C21" s="23">
        <f>'Balance Sheet Data'!C14</f>
        <v>0</v>
      </c>
      <c r="E21" s="203">
        <f>+C21*(E$6)</f>
        <v>0</v>
      </c>
      <c r="F21" s="15"/>
      <c r="G21" s="1">
        <f>+C21+E21</f>
        <v>0</v>
      </c>
    </row>
    <row r="22" spans="1:7" ht="15">
      <c r="A22" s="197" t="s">
        <v>68</v>
      </c>
      <c r="B22" s="14" t="s">
        <v>69</v>
      </c>
      <c r="C22" s="3">
        <f>SUM(C23:C24)</f>
        <v>0</v>
      </c>
      <c r="E22" s="202"/>
      <c r="F22" s="195"/>
      <c r="G22" s="3">
        <f>SUM(G23:G24)</f>
        <v>0</v>
      </c>
    </row>
    <row r="23" spans="1:7" ht="14.25">
      <c r="A23" s="197" t="s">
        <v>70</v>
      </c>
      <c r="B23" s="14" t="s">
        <v>71</v>
      </c>
      <c r="C23" s="23">
        <f>'Balance Sheet Data'!C16</f>
        <v>0</v>
      </c>
      <c r="E23" s="202"/>
      <c r="F23" s="13"/>
      <c r="G23" s="1">
        <f>+C23+E23</f>
        <v>0</v>
      </c>
    </row>
    <row r="24" spans="1:7" ht="14.25">
      <c r="A24" s="197" t="s">
        <v>72</v>
      </c>
      <c r="B24" s="14" t="s">
        <v>73</v>
      </c>
      <c r="C24" s="23">
        <f>'Balance Sheet Data'!C17</f>
        <v>0</v>
      </c>
      <c r="E24" s="202"/>
      <c r="G24" s="1">
        <f>+C24+E24</f>
        <v>0</v>
      </c>
    </row>
    <row r="25" spans="1:7" ht="15">
      <c r="A25" s="197" t="s">
        <v>74</v>
      </c>
      <c r="B25" s="14" t="s">
        <v>75</v>
      </c>
      <c r="C25" s="3">
        <f>C26+C27</f>
        <v>0</v>
      </c>
      <c r="E25" s="202"/>
      <c r="G25" s="3">
        <f>G26+G27</f>
        <v>0</v>
      </c>
    </row>
    <row r="26" spans="1:7" ht="14.25">
      <c r="A26" s="197" t="s">
        <v>76</v>
      </c>
      <c r="B26" s="14" t="s">
        <v>77</v>
      </c>
      <c r="C26" s="23">
        <f>'Balance Sheet Data'!C19</f>
        <v>0</v>
      </c>
      <c r="E26" s="202"/>
      <c r="G26" s="1">
        <f>+C26+E26</f>
        <v>0</v>
      </c>
    </row>
    <row r="27" spans="1:7" ht="15">
      <c r="A27" s="197" t="s">
        <v>78</v>
      </c>
      <c r="B27" s="14" t="s">
        <v>79</v>
      </c>
      <c r="C27" s="4">
        <f>SUM(C28:C29)</f>
        <v>0</v>
      </c>
      <c r="E27" s="202"/>
      <c r="G27" s="4">
        <f>SUM(G28:G29)</f>
        <v>0</v>
      </c>
    </row>
    <row r="28" spans="1:7" ht="14.25">
      <c r="A28" s="197" t="s">
        <v>80</v>
      </c>
      <c r="B28" s="14" t="s">
        <v>81</v>
      </c>
      <c r="C28" s="23">
        <f>'Balance Sheet Data'!C21</f>
        <v>0</v>
      </c>
      <c r="E28" s="203">
        <f>+C28*(E$6)</f>
        <v>0</v>
      </c>
      <c r="G28" s="1">
        <f>+C28+E28</f>
        <v>0</v>
      </c>
    </row>
    <row r="29" spans="1:7" ht="14.25">
      <c r="A29" s="197" t="s">
        <v>82</v>
      </c>
      <c r="B29" s="14" t="s">
        <v>83</v>
      </c>
      <c r="C29" s="23">
        <f>'Balance Sheet Data'!C22</f>
        <v>0</v>
      </c>
      <c r="E29" s="203">
        <f>+C29*(E$6)</f>
        <v>0</v>
      </c>
      <c r="G29" s="1">
        <f>+C29+E29</f>
        <v>0</v>
      </c>
    </row>
    <row r="30" spans="1:7" ht="15">
      <c r="A30" s="197" t="s">
        <v>84</v>
      </c>
      <c r="B30" s="14" t="s">
        <v>85</v>
      </c>
      <c r="C30" s="3">
        <f>SUM(C31:C32)</f>
        <v>0</v>
      </c>
      <c r="E30" s="202"/>
      <c r="G30" s="3">
        <f>SUM(G31:G32)</f>
        <v>0</v>
      </c>
    </row>
    <row r="31" spans="1:7" ht="14.25">
      <c r="A31" s="197" t="s">
        <v>86</v>
      </c>
      <c r="B31" s="14" t="s">
        <v>87</v>
      </c>
      <c r="C31" s="23">
        <f>'Balance Sheet Data'!C24</f>
        <v>0</v>
      </c>
      <c r="E31" s="202"/>
      <c r="G31" s="1">
        <f>+C31+E31</f>
        <v>0</v>
      </c>
    </row>
    <row r="32" spans="1:7" ht="15">
      <c r="A32" s="197" t="s">
        <v>88</v>
      </c>
      <c r="B32" s="14" t="s">
        <v>89</v>
      </c>
      <c r="C32" s="4">
        <f>SUM(C33:C34)</f>
        <v>0</v>
      </c>
      <c r="E32" s="202"/>
      <c r="G32" s="4">
        <f>SUM(G33:G34)</f>
        <v>0</v>
      </c>
    </row>
    <row r="33" spans="1:7" ht="14.25">
      <c r="A33" s="197" t="s">
        <v>90</v>
      </c>
      <c r="B33" s="14" t="s">
        <v>91</v>
      </c>
      <c r="C33" s="23">
        <f>'Balance Sheet Data'!C26</f>
        <v>0</v>
      </c>
      <c r="E33" s="203">
        <f>+C33*(E$6)</f>
        <v>0</v>
      </c>
      <c r="G33" s="1">
        <f>+C33+E33</f>
        <v>0</v>
      </c>
    </row>
    <row r="34" spans="1:7" ht="14.25">
      <c r="A34" s="197" t="s">
        <v>92</v>
      </c>
      <c r="B34" s="14" t="s">
        <v>93</v>
      </c>
      <c r="C34" s="23">
        <f>'Balance Sheet Data'!C27</f>
        <v>0</v>
      </c>
      <c r="E34" s="203">
        <f>+C34*(E$6)</f>
        <v>0</v>
      </c>
      <c r="G34" s="1">
        <f>+C34+E34</f>
        <v>0</v>
      </c>
    </row>
    <row r="35" spans="1:7" ht="15">
      <c r="A35" s="197">
        <v>1.2</v>
      </c>
      <c r="B35" s="14" t="s">
        <v>94</v>
      </c>
      <c r="C35" s="3">
        <f>C36+C55+C65</f>
        <v>0</v>
      </c>
      <c r="E35" s="202"/>
      <c r="G35" s="3">
        <f>G36+G55+G65</f>
        <v>0</v>
      </c>
    </row>
    <row r="36" spans="1:7" ht="15">
      <c r="A36" s="197" t="s">
        <v>95</v>
      </c>
      <c r="B36" s="14" t="s">
        <v>96</v>
      </c>
      <c r="C36" s="3">
        <f>C37++C47+C52</f>
        <v>0</v>
      </c>
      <c r="E36" s="202"/>
      <c r="G36" s="3">
        <f>G37++G47+G52</f>
        <v>0</v>
      </c>
    </row>
    <row r="37" spans="1:7" ht="15">
      <c r="A37" s="197" t="s">
        <v>97</v>
      </c>
      <c r="B37" s="14" t="s">
        <v>98</v>
      </c>
      <c r="C37" s="4">
        <f>C38+C39+C40+C43+C46</f>
        <v>0</v>
      </c>
      <c r="E37" s="202"/>
      <c r="G37" s="4">
        <f>G38+G39+G40+G43+G46</f>
        <v>0</v>
      </c>
    </row>
    <row r="38" spans="1:7" ht="14.25">
      <c r="A38" s="197" t="s">
        <v>99</v>
      </c>
      <c r="B38" s="14" t="s">
        <v>100</v>
      </c>
      <c r="C38" s="23">
        <f>'Balance Sheet Data'!C31</f>
        <v>0</v>
      </c>
      <c r="E38" s="202"/>
      <c r="G38" s="1">
        <f>+C38+E38</f>
        <v>0</v>
      </c>
    </row>
    <row r="39" spans="1:7" ht="14.25">
      <c r="A39" s="197" t="s">
        <v>101</v>
      </c>
      <c r="B39" s="14" t="s">
        <v>102</v>
      </c>
      <c r="C39" s="23">
        <f>'Balance Sheet Data'!C32</f>
        <v>0</v>
      </c>
      <c r="E39" s="202"/>
      <c r="G39" s="1">
        <f>+C39+E39</f>
        <v>0</v>
      </c>
    </row>
    <row r="40" spans="1:7" ht="15">
      <c r="A40" s="197" t="s">
        <v>103</v>
      </c>
      <c r="B40" s="14" t="s">
        <v>104</v>
      </c>
      <c r="C40" s="4">
        <f>SUM(C41:C42)</f>
        <v>0</v>
      </c>
      <c r="E40" s="202"/>
      <c r="G40" s="4">
        <f>SUM(G41:G42)</f>
        <v>0</v>
      </c>
    </row>
    <row r="41" spans="1:7" ht="14.25">
      <c r="A41" s="197" t="s">
        <v>105</v>
      </c>
      <c r="B41" s="14" t="s">
        <v>106</v>
      </c>
      <c r="C41" s="23">
        <f>'Balance Sheet Data'!C34</f>
        <v>0</v>
      </c>
      <c r="E41" s="202"/>
      <c r="G41" s="1">
        <f>+C41+E41</f>
        <v>0</v>
      </c>
    </row>
    <row r="42" spans="1:7" ht="14.25">
      <c r="A42" s="197" t="s">
        <v>107</v>
      </c>
      <c r="B42" s="14" t="s">
        <v>108</v>
      </c>
      <c r="C42" s="23">
        <f>'Balance Sheet Data'!C35</f>
        <v>0</v>
      </c>
      <c r="E42" s="202"/>
      <c r="G42" s="1">
        <f>+C42+E42</f>
        <v>0</v>
      </c>
    </row>
    <row r="43" spans="1:7" ht="15">
      <c r="A43" s="197" t="s">
        <v>109</v>
      </c>
      <c r="B43" s="14" t="s">
        <v>110</v>
      </c>
      <c r="C43" s="4">
        <f>SUM(C44:C45)</f>
        <v>0</v>
      </c>
      <c r="E43" s="202"/>
      <c r="G43" s="4">
        <f>SUM(G44:G45)</f>
        <v>0</v>
      </c>
    </row>
    <row r="44" spans="1:7" ht="14.25">
      <c r="A44" s="197" t="s">
        <v>111</v>
      </c>
      <c r="B44" s="14" t="s">
        <v>106</v>
      </c>
      <c r="C44" s="23">
        <f>'Balance Sheet Data'!C37</f>
        <v>0</v>
      </c>
      <c r="E44" s="202"/>
      <c r="G44" s="1">
        <f>+C44+E44</f>
        <v>0</v>
      </c>
    </row>
    <row r="45" spans="1:7" ht="14.25">
      <c r="A45" s="197" t="s">
        <v>112</v>
      </c>
      <c r="B45" s="14" t="s">
        <v>113</v>
      </c>
      <c r="C45" s="23">
        <f>'Balance Sheet Data'!C38</f>
        <v>0</v>
      </c>
      <c r="E45" s="202"/>
      <c r="G45" s="1">
        <f>+C45+E45</f>
        <v>0</v>
      </c>
    </row>
    <row r="46" spans="1:7" ht="14.25">
      <c r="A46" s="197" t="s">
        <v>114</v>
      </c>
      <c r="B46" s="14" t="s">
        <v>115</v>
      </c>
      <c r="C46" s="23">
        <f>'Balance Sheet Data'!C39</f>
        <v>0</v>
      </c>
      <c r="E46" s="202"/>
      <c r="G46" s="1">
        <f>+C46+E46</f>
        <v>0</v>
      </c>
    </row>
    <row r="47" spans="1:7" ht="15">
      <c r="A47" s="197" t="s">
        <v>116</v>
      </c>
      <c r="B47" s="14" t="s">
        <v>117</v>
      </c>
      <c r="C47" s="4">
        <f>SUM(C48:C49)</f>
        <v>0</v>
      </c>
      <c r="E47" s="202"/>
      <c r="G47" s="4">
        <f>SUM(G48:G49)</f>
        <v>0</v>
      </c>
    </row>
    <row r="48" spans="1:7" ht="14.25">
      <c r="A48" s="197" t="s">
        <v>118</v>
      </c>
      <c r="B48" s="14" t="s">
        <v>119</v>
      </c>
      <c r="C48" s="23">
        <f>'Balance Sheet Data'!C41</f>
        <v>0</v>
      </c>
      <c r="E48" s="202"/>
      <c r="G48" s="1">
        <f>+C48+E48</f>
        <v>0</v>
      </c>
    </row>
    <row r="49" spans="1:7" ht="15">
      <c r="A49" s="197" t="s">
        <v>120</v>
      </c>
      <c r="B49" s="14" t="s">
        <v>121</v>
      </c>
      <c r="C49" s="4">
        <f>SUM(C50:C51)</f>
        <v>0</v>
      </c>
      <c r="E49" s="202"/>
      <c r="G49" s="4">
        <f>SUM(G50:G51)</f>
        <v>0</v>
      </c>
    </row>
    <row r="50" spans="1:7" ht="14.25">
      <c r="A50" s="197" t="s">
        <v>122</v>
      </c>
      <c r="B50" s="14" t="s">
        <v>123</v>
      </c>
      <c r="C50" s="23">
        <f>'Balance Sheet Data'!C43</f>
        <v>0</v>
      </c>
      <c r="E50" s="202"/>
      <c r="G50" s="1">
        <f>+C50+E50</f>
        <v>0</v>
      </c>
    </row>
    <row r="51" spans="1:7" ht="14.25">
      <c r="A51" s="197" t="s">
        <v>124</v>
      </c>
      <c r="B51" s="14" t="s">
        <v>125</v>
      </c>
      <c r="C51" s="23">
        <f>'Balance Sheet Data'!C44</f>
        <v>0</v>
      </c>
      <c r="E51" s="202"/>
      <c r="G51" s="1">
        <f>+C51+E51</f>
        <v>0</v>
      </c>
    </row>
    <row r="52" spans="1:7" ht="15">
      <c r="A52" s="197" t="s">
        <v>126</v>
      </c>
      <c r="B52" s="14" t="s">
        <v>127</v>
      </c>
      <c r="C52" s="4">
        <f>SUM(C53:C54)</f>
        <v>0</v>
      </c>
      <c r="E52" s="202"/>
      <c r="G52" s="4">
        <f>SUM(G53:G54)</f>
        <v>0</v>
      </c>
    </row>
    <row r="53" spans="1:7" ht="14.25">
      <c r="A53" s="197" t="s">
        <v>128</v>
      </c>
      <c r="B53" s="14" t="s">
        <v>129</v>
      </c>
      <c r="C53" s="23">
        <f>'Balance Sheet Data'!C46</f>
        <v>0</v>
      </c>
      <c r="E53" s="202"/>
      <c r="G53" s="1">
        <f>+C53+E53</f>
        <v>0</v>
      </c>
    </row>
    <row r="54" spans="1:7" ht="14.25">
      <c r="A54" s="197" t="s">
        <v>130</v>
      </c>
      <c r="B54" s="14" t="s">
        <v>131</v>
      </c>
      <c r="C54" s="23">
        <f>'Balance Sheet Data'!C47</f>
        <v>0</v>
      </c>
      <c r="E54" s="202"/>
      <c r="G54" s="1">
        <f>+C54+E54</f>
        <v>0</v>
      </c>
    </row>
    <row r="55" spans="1:7" ht="15">
      <c r="A55" s="197" t="s">
        <v>132</v>
      </c>
      <c r="B55" s="14" t="s">
        <v>133</v>
      </c>
      <c r="C55" s="3">
        <f>C56+C60+C64</f>
        <v>0</v>
      </c>
      <c r="E55" s="202"/>
      <c r="G55" s="3">
        <f>G56+G60+G64</f>
        <v>0</v>
      </c>
    </row>
    <row r="56" spans="1:7" ht="15">
      <c r="A56" s="197" t="s">
        <v>134</v>
      </c>
      <c r="B56" s="14" t="s">
        <v>135</v>
      </c>
      <c r="C56" s="4">
        <f>SUM(C57:C59)</f>
        <v>0</v>
      </c>
      <c r="E56" s="202"/>
      <c r="G56" s="4">
        <f>SUM(G57:G59)</f>
        <v>0</v>
      </c>
    </row>
    <row r="57" spans="1:7" ht="14.25">
      <c r="A57" s="197" t="s">
        <v>136</v>
      </c>
      <c r="B57" s="14" t="s">
        <v>137</v>
      </c>
      <c r="C57" s="23">
        <f>'Balance Sheet Data'!C50</f>
        <v>0</v>
      </c>
      <c r="E57" s="203">
        <f>+C57*(E$6)</f>
        <v>0</v>
      </c>
      <c r="G57" s="1">
        <f>+C57+E57</f>
        <v>0</v>
      </c>
    </row>
    <row r="58" spans="1:7" ht="14.25">
      <c r="A58" s="197" t="s">
        <v>138</v>
      </c>
      <c r="B58" s="14" t="s">
        <v>139</v>
      </c>
      <c r="C58" s="23">
        <f>'Balance Sheet Data'!C51</f>
        <v>0</v>
      </c>
      <c r="E58" s="203">
        <f>+C58*(E$6)</f>
        <v>0</v>
      </c>
      <c r="G58" s="1">
        <f>+C58+E58</f>
        <v>0</v>
      </c>
    </row>
    <row r="59" spans="1:7" ht="14.25">
      <c r="A59" s="197" t="s">
        <v>140</v>
      </c>
      <c r="B59" s="14" t="s">
        <v>141</v>
      </c>
      <c r="C59" s="23">
        <f>'Balance Sheet Data'!C52</f>
        <v>0</v>
      </c>
      <c r="E59" s="203">
        <f>+C59*(E$6)</f>
        <v>0</v>
      </c>
      <c r="G59" s="1">
        <f>+C59+E59</f>
        <v>0</v>
      </c>
    </row>
    <row r="60" spans="1:7" ht="15">
      <c r="A60" s="197" t="s">
        <v>142</v>
      </c>
      <c r="B60" s="14" t="s">
        <v>143</v>
      </c>
      <c r="C60" s="4">
        <f>SUM(C61:C63)</f>
        <v>0</v>
      </c>
      <c r="E60" s="202"/>
      <c r="G60" s="4">
        <f>SUM(G61:G63)</f>
        <v>0</v>
      </c>
    </row>
    <row r="61" spans="1:7" ht="14.25">
      <c r="A61" s="197" t="s">
        <v>144</v>
      </c>
      <c r="B61" s="14" t="s">
        <v>145</v>
      </c>
      <c r="C61" s="23">
        <f>'Balance Sheet Data'!C54</f>
        <v>0</v>
      </c>
      <c r="E61" s="203">
        <f>+C61*(E$6)</f>
        <v>0</v>
      </c>
      <c r="G61" s="1">
        <f>+C61+E61</f>
        <v>0</v>
      </c>
    </row>
    <row r="62" spans="1:7" ht="14.25">
      <c r="A62" s="197" t="s">
        <v>146</v>
      </c>
      <c r="B62" s="14" t="s">
        <v>139</v>
      </c>
      <c r="C62" s="23">
        <f>'Balance Sheet Data'!C55</f>
        <v>0</v>
      </c>
      <c r="E62" s="203">
        <f>+C62*(E$6)</f>
        <v>0</v>
      </c>
      <c r="G62" s="1">
        <f>+C62+E62</f>
        <v>0</v>
      </c>
    </row>
    <row r="63" spans="1:7" ht="14.25">
      <c r="A63" s="197" t="s">
        <v>147</v>
      </c>
      <c r="B63" s="14" t="s">
        <v>141</v>
      </c>
      <c r="C63" s="23">
        <f>'Balance Sheet Data'!C56</f>
        <v>0</v>
      </c>
      <c r="E63" s="203">
        <f>+C63*(E$6)</f>
        <v>0</v>
      </c>
      <c r="G63" s="1">
        <f>+C63+E63</f>
        <v>0</v>
      </c>
    </row>
    <row r="64" spans="1:7" ht="14.25">
      <c r="A64" s="197" t="s">
        <v>148</v>
      </c>
      <c r="B64" s="14" t="s">
        <v>149</v>
      </c>
      <c r="C64" s="23">
        <f>'Balance Sheet Data'!C57</f>
        <v>0</v>
      </c>
      <c r="E64" s="203">
        <f>+C64*(E$6)</f>
        <v>0</v>
      </c>
      <c r="G64" s="1">
        <f>+C64+E64</f>
        <v>0</v>
      </c>
    </row>
    <row r="65" spans="1:7" ht="14.25">
      <c r="A65" s="197" t="s">
        <v>150</v>
      </c>
      <c r="B65" s="14" t="s">
        <v>151</v>
      </c>
      <c r="C65" s="23">
        <f>'Balance Sheet Data'!C58</f>
        <v>0</v>
      </c>
      <c r="E65" s="202"/>
      <c r="G65" s="1">
        <f>+C65+E65</f>
        <v>0</v>
      </c>
    </row>
    <row r="66" spans="1:7" ht="15">
      <c r="A66" s="197">
        <v>1.3</v>
      </c>
      <c r="B66" s="14" t="s">
        <v>152</v>
      </c>
      <c r="C66" s="3">
        <f>SUM(C67:C72)</f>
        <v>0</v>
      </c>
      <c r="E66" s="202"/>
      <c r="G66" s="3">
        <f>SUM(G67:G72)</f>
        <v>0</v>
      </c>
    </row>
    <row r="67" spans="1:7" ht="14.25">
      <c r="A67" s="197" t="s">
        <v>153</v>
      </c>
      <c r="B67" s="14" t="s">
        <v>154</v>
      </c>
      <c r="C67" s="23">
        <f>'Balance Sheet Data'!C60</f>
        <v>0</v>
      </c>
      <c r="E67" s="202"/>
      <c r="G67" s="1">
        <f t="shared" ref="G67:G72" si="0">+C67+E67</f>
        <v>0</v>
      </c>
    </row>
    <row r="68" spans="1:7" ht="14.25">
      <c r="A68" s="197" t="s">
        <v>155</v>
      </c>
      <c r="B68" s="14" t="s">
        <v>156</v>
      </c>
      <c r="C68" s="23">
        <f>'Balance Sheet Data'!C61</f>
        <v>0</v>
      </c>
      <c r="E68" s="202"/>
      <c r="G68" s="1">
        <f t="shared" si="0"/>
        <v>0</v>
      </c>
    </row>
    <row r="69" spans="1:7" ht="14.25">
      <c r="A69" s="197" t="s">
        <v>157</v>
      </c>
      <c r="B69" s="14" t="s">
        <v>158</v>
      </c>
      <c r="C69" s="23">
        <f>'Balance Sheet Data'!C62</f>
        <v>0</v>
      </c>
      <c r="E69" s="202"/>
      <c r="G69" s="1">
        <f t="shared" si="0"/>
        <v>0</v>
      </c>
    </row>
    <row r="70" spans="1:7" ht="14.25">
      <c r="A70" s="197" t="s">
        <v>159</v>
      </c>
      <c r="B70" s="14" t="s">
        <v>160</v>
      </c>
      <c r="C70" s="23">
        <f>'Balance Sheet Data'!C63</f>
        <v>0</v>
      </c>
      <c r="E70" s="202"/>
      <c r="G70" s="1">
        <f t="shared" si="0"/>
        <v>0</v>
      </c>
    </row>
    <row r="71" spans="1:7" ht="14.25">
      <c r="A71" s="197" t="s">
        <v>161</v>
      </c>
      <c r="B71" s="14" t="s">
        <v>162</v>
      </c>
      <c r="C71" s="23">
        <f>'Balance Sheet Data'!C64</f>
        <v>0</v>
      </c>
      <c r="E71" s="202"/>
      <c r="G71" s="1">
        <f t="shared" si="0"/>
        <v>0</v>
      </c>
    </row>
    <row r="72" spans="1:7" ht="14.25">
      <c r="A72" s="197" t="s">
        <v>163</v>
      </c>
      <c r="B72" s="14" t="s">
        <v>164</v>
      </c>
      <c r="C72" s="23">
        <f>'Balance Sheet Data'!C65</f>
        <v>0</v>
      </c>
      <c r="E72" s="202"/>
      <c r="G72" s="1">
        <f t="shared" si="0"/>
        <v>0</v>
      </c>
    </row>
    <row r="73" spans="1:7" ht="15">
      <c r="A73" s="197">
        <v>1.4</v>
      </c>
      <c r="B73" s="14" t="s">
        <v>165</v>
      </c>
      <c r="C73" s="3">
        <f>SUM(C74:C77)</f>
        <v>0</v>
      </c>
      <c r="E73" s="202"/>
      <c r="G73" s="3">
        <f>SUM(G74:G77)</f>
        <v>0</v>
      </c>
    </row>
    <row r="74" spans="1:7" ht="14.25">
      <c r="A74" s="197" t="s">
        <v>166</v>
      </c>
      <c r="B74" s="14" t="s">
        <v>167</v>
      </c>
      <c r="C74" s="23">
        <f>'Balance Sheet Data'!C67</f>
        <v>0</v>
      </c>
      <c r="E74" s="202"/>
      <c r="G74" s="1">
        <f>+C74+E74</f>
        <v>0</v>
      </c>
    </row>
    <row r="75" spans="1:7" ht="14.25">
      <c r="A75" s="197" t="s">
        <v>168</v>
      </c>
      <c r="B75" s="14" t="s">
        <v>169</v>
      </c>
      <c r="C75" s="23">
        <f>'Balance Sheet Data'!C68</f>
        <v>0</v>
      </c>
      <c r="E75" s="202"/>
      <c r="G75" s="1">
        <f>+C75+E75</f>
        <v>0</v>
      </c>
    </row>
    <row r="76" spans="1:7" ht="14.25">
      <c r="A76" s="197" t="s">
        <v>170</v>
      </c>
      <c r="B76" s="14" t="s">
        <v>171</v>
      </c>
      <c r="C76" s="23">
        <f>'Balance Sheet Data'!C69</f>
        <v>0</v>
      </c>
      <c r="E76" s="202"/>
      <c r="G76" s="1">
        <f>+C76+E76</f>
        <v>0</v>
      </c>
    </row>
    <row r="77" spans="1:7" ht="14.25">
      <c r="A77" s="197" t="s">
        <v>172</v>
      </c>
      <c r="B77" s="14" t="s">
        <v>173</v>
      </c>
      <c r="C77" s="23">
        <f>'Balance Sheet Data'!C70</f>
        <v>0</v>
      </c>
      <c r="E77" s="202"/>
      <c r="G77" s="1">
        <f>+C77+E77</f>
        <v>0</v>
      </c>
    </row>
    <row r="78" spans="1:7" ht="14.25">
      <c r="A78" s="197">
        <v>1.5</v>
      </c>
      <c r="B78" s="14" t="s">
        <v>174</v>
      </c>
      <c r="C78" s="23">
        <f>'Balance Sheet Data'!C71</f>
        <v>0</v>
      </c>
      <c r="E78" s="202"/>
      <c r="G78" s="1">
        <f>+C78+E78</f>
        <v>0</v>
      </c>
    </row>
    <row r="79" spans="1:7" ht="15">
      <c r="A79" s="197">
        <v>1.6</v>
      </c>
      <c r="B79" s="14" t="s">
        <v>175</v>
      </c>
      <c r="C79" s="3">
        <f>SUM(C80:C81)</f>
        <v>0</v>
      </c>
      <c r="E79" s="202"/>
      <c r="G79" s="3">
        <f>SUM(G80:G81)</f>
        <v>0</v>
      </c>
    </row>
    <row r="80" spans="1:7" ht="14.25">
      <c r="A80" s="197" t="s">
        <v>176</v>
      </c>
      <c r="B80" s="14" t="s">
        <v>177</v>
      </c>
      <c r="C80" s="23">
        <f>'Balance Sheet Data'!C73</f>
        <v>0</v>
      </c>
      <c r="E80" s="202"/>
      <c r="G80" s="1">
        <f>+C80+E80</f>
        <v>0</v>
      </c>
    </row>
    <row r="81" spans="1:7" ht="14.25">
      <c r="A81" s="197" t="s">
        <v>178</v>
      </c>
      <c r="B81" s="14" t="s">
        <v>179</v>
      </c>
      <c r="C81" s="23">
        <f>'Balance Sheet Data'!C74</f>
        <v>0</v>
      </c>
      <c r="E81" s="203">
        <f>+C81*(E$6)</f>
        <v>0</v>
      </c>
      <c r="G81" s="1">
        <f>+C81+E81</f>
        <v>0</v>
      </c>
    </row>
    <row r="82" spans="1:7" ht="15.75">
      <c r="A82" s="196">
        <v>2</v>
      </c>
      <c r="B82" s="26" t="s">
        <v>180</v>
      </c>
      <c r="C82" s="131">
        <f>C83+C96+C97+C104+C111</f>
        <v>0</v>
      </c>
      <c r="E82" s="202"/>
      <c r="G82" s="131">
        <f>G83+G96+G97+G104+G111</f>
        <v>0</v>
      </c>
    </row>
    <row r="83" spans="1:7" ht="15">
      <c r="A83" s="197">
        <v>2.1</v>
      </c>
      <c r="B83" s="14" t="s">
        <v>181</v>
      </c>
      <c r="C83" s="3">
        <f>C84+C87+C90+C93</f>
        <v>0</v>
      </c>
      <c r="E83" s="202"/>
      <c r="G83" s="3">
        <f>G84+G87+G90+G93</f>
        <v>0</v>
      </c>
    </row>
    <row r="84" spans="1:7" ht="15">
      <c r="A84" s="197" t="s">
        <v>182</v>
      </c>
      <c r="B84" s="14" t="s">
        <v>183</v>
      </c>
      <c r="C84" s="3">
        <f>SUM(C85:C86)</f>
        <v>0</v>
      </c>
      <c r="E84" s="202"/>
      <c r="G84" s="3">
        <f>SUM(G85:G86)</f>
        <v>0</v>
      </c>
    </row>
    <row r="85" spans="1:7" ht="14.25">
      <c r="A85" s="197" t="s">
        <v>184</v>
      </c>
      <c r="B85" s="14" t="s">
        <v>185</v>
      </c>
      <c r="C85" s="23">
        <f>'Balance Sheet Data'!C78</f>
        <v>0</v>
      </c>
      <c r="E85" s="202"/>
      <c r="G85" s="1">
        <f>+C85+E85</f>
        <v>0</v>
      </c>
    </row>
    <row r="86" spans="1:7" ht="14.25">
      <c r="A86" s="197" t="s">
        <v>186</v>
      </c>
      <c r="B86" s="14" t="s">
        <v>187</v>
      </c>
      <c r="C86" s="23">
        <f>'Balance Sheet Data'!C79</f>
        <v>0</v>
      </c>
      <c r="E86" s="203">
        <f>+C86*(E$6)</f>
        <v>0</v>
      </c>
      <c r="G86" s="1">
        <f>+C86+E86</f>
        <v>0</v>
      </c>
    </row>
    <row r="87" spans="1:7" ht="15">
      <c r="A87" s="197" t="s">
        <v>188</v>
      </c>
      <c r="B87" s="14" t="s">
        <v>189</v>
      </c>
      <c r="C87" s="3">
        <f>SUM(C88:C89)</f>
        <v>0</v>
      </c>
      <c r="E87" s="202"/>
      <c r="G87" s="3">
        <f>SUM(G88:G89)</f>
        <v>0</v>
      </c>
    </row>
    <row r="88" spans="1:7" ht="14.25">
      <c r="A88" s="197" t="s">
        <v>190</v>
      </c>
      <c r="B88" s="14" t="s">
        <v>185</v>
      </c>
      <c r="C88" s="23">
        <f>'Balance Sheet Data'!C81</f>
        <v>0</v>
      </c>
      <c r="E88" s="202"/>
      <c r="G88" s="1">
        <f>+C88+E88</f>
        <v>0</v>
      </c>
    </row>
    <row r="89" spans="1:7" ht="14.25">
      <c r="A89" s="197" t="s">
        <v>191</v>
      </c>
      <c r="B89" s="14" t="s">
        <v>187</v>
      </c>
      <c r="C89" s="23">
        <f>'Balance Sheet Data'!C82</f>
        <v>0</v>
      </c>
      <c r="E89" s="203">
        <f>+C89*(E$6)</f>
        <v>0</v>
      </c>
      <c r="G89" s="1">
        <f>+C89+E89</f>
        <v>0</v>
      </c>
    </row>
    <row r="90" spans="1:7" ht="15">
      <c r="A90" s="197" t="s">
        <v>192</v>
      </c>
      <c r="B90" s="14" t="s">
        <v>193</v>
      </c>
      <c r="C90" s="3">
        <f>SUM(C91:C92)</f>
        <v>0</v>
      </c>
      <c r="E90" s="202"/>
      <c r="G90" s="3">
        <f>SUM(G91:G92)</f>
        <v>0</v>
      </c>
    </row>
    <row r="91" spans="1:7" ht="14.25">
      <c r="A91" s="197" t="s">
        <v>194</v>
      </c>
      <c r="B91" s="14" t="s">
        <v>185</v>
      </c>
      <c r="C91" s="23">
        <f>'Balance Sheet Data'!C84</f>
        <v>0</v>
      </c>
      <c r="E91" s="202"/>
      <c r="G91" s="1">
        <f>+C91+E91</f>
        <v>0</v>
      </c>
    </row>
    <row r="92" spans="1:7" ht="14.25">
      <c r="A92" s="197" t="s">
        <v>195</v>
      </c>
      <c r="B92" s="14" t="s">
        <v>196</v>
      </c>
      <c r="C92" s="23">
        <f>'Balance Sheet Data'!C85</f>
        <v>0</v>
      </c>
      <c r="E92" s="203">
        <f>+C92*(E$6)</f>
        <v>0</v>
      </c>
      <c r="G92" s="1">
        <f>+C92+E92</f>
        <v>0</v>
      </c>
    </row>
    <row r="93" spans="1:7" ht="15">
      <c r="A93" s="197" t="s">
        <v>197</v>
      </c>
      <c r="B93" s="14" t="s">
        <v>198</v>
      </c>
      <c r="C93" s="3">
        <f>SUM(C94:C95)</f>
        <v>0</v>
      </c>
      <c r="E93" s="202"/>
      <c r="G93" s="3">
        <f>SUM(G94:G95)</f>
        <v>0</v>
      </c>
    </row>
    <row r="94" spans="1:7" ht="14.25">
      <c r="A94" s="197" t="s">
        <v>199</v>
      </c>
      <c r="B94" s="14" t="s">
        <v>185</v>
      </c>
      <c r="C94" s="23">
        <f>'Balance Sheet Data'!C87</f>
        <v>0</v>
      </c>
      <c r="E94" s="202"/>
      <c r="G94" s="1">
        <f>+C94+E94</f>
        <v>0</v>
      </c>
    </row>
    <row r="95" spans="1:7" ht="14.25">
      <c r="A95" s="197" t="s">
        <v>200</v>
      </c>
      <c r="B95" s="14" t="s">
        <v>196</v>
      </c>
      <c r="C95" s="23">
        <f>'Balance Sheet Data'!C88</f>
        <v>0</v>
      </c>
      <c r="E95" s="203">
        <f>+C95*(E$6)</f>
        <v>0</v>
      </c>
      <c r="G95" s="1">
        <f>+C95+E95</f>
        <v>0</v>
      </c>
    </row>
    <row r="96" spans="1:7" ht="14.25">
      <c r="A96" s="197">
        <v>2.2000000000000002</v>
      </c>
      <c r="B96" s="14" t="s">
        <v>201</v>
      </c>
      <c r="C96" s="23">
        <f>'Balance Sheet Data'!C89</f>
        <v>0</v>
      </c>
      <c r="E96" s="202"/>
      <c r="G96" s="1">
        <f>+C96+E96</f>
        <v>0</v>
      </c>
    </row>
    <row r="97" spans="1:7" ht="15">
      <c r="A97" s="197">
        <v>2.2999999999999998</v>
      </c>
      <c r="B97" s="14" t="s">
        <v>202</v>
      </c>
      <c r="C97" s="3">
        <f>C98+C99+C100+C103</f>
        <v>0</v>
      </c>
      <c r="E97" s="202"/>
      <c r="G97" s="3">
        <f>G98+G99+G100+G103</f>
        <v>0</v>
      </c>
    </row>
    <row r="98" spans="1:7" ht="14.25">
      <c r="A98" s="197" t="s">
        <v>203</v>
      </c>
      <c r="B98" s="14" t="s">
        <v>204</v>
      </c>
      <c r="C98" s="23">
        <f>'Balance Sheet Data'!C91</f>
        <v>0</v>
      </c>
      <c r="E98" s="202"/>
      <c r="G98" s="1">
        <f>+C98+E98</f>
        <v>0</v>
      </c>
    </row>
    <row r="99" spans="1:7" ht="14.25">
      <c r="A99" s="197" t="s">
        <v>205</v>
      </c>
      <c r="B99" s="14" t="s">
        <v>206</v>
      </c>
      <c r="C99" s="23">
        <f>'Balance Sheet Data'!C92</f>
        <v>0</v>
      </c>
      <c r="E99" s="202"/>
      <c r="G99" s="1">
        <f>+C99+E99</f>
        <v>0</v>
      </c>
    </row>
    <row r="100" spans="1:7" ht="15">
      <c r="A100" s="197" t="s">
        <v>207</v>
      </c>
      <c r="B100" s="14" t="s">
        <v>208</v>
      </c>
      <c r="C100" s="3">
        <f>SUM(C101:C102)</f>
        <v>0</v>
      </c>
      <c r="E100" s="202"/>
      <c r="G100" s="3">
        <f>SUM(G101:G102)</f>
        <v>0</v>
      </c>
    </row>
    <row r="101" spans="1:7" ht="14.25">
      <c r="A101" s="197" t="s">
        <v>209</v>
      </c>
      <c r="B101" s="14" t="s">
        <v>210</v>
      </c>
      <c r="C101" s="23">
        <f>'Balance Sheet Data'!C94</f>
        <v>0</v>
      </c>
      <c r="E101" s="203">
        <f>+C101*(E$6)</f>
        <v>0</v>
      </c>
      <c r="G101" s="1">
        <f>+C101+E101</f>
        <v>0</v>
      </c>
    </row>
    <row r="102" spans="1:7" ht="14.25">
      <c r="A102" s="197" t="s">
        <v>211</v>
      </c>
      <c r="B102" s="14" t="s">
        <v>212</v>
      </c>
      <c r="C102" s="23">
        <f>'Balance Sheet Data'!C95</f>
        <v>0</v>
      </c>
      <c r="E102" s="203">
        <f>+C102*(E$6)</f>
        <v>0</v>
      </c>
      <c r="G102" s="1">
        <f>+C102+E102</f>
        <v>0</v>
      </c>
    </row>
    <row r="103" spans="1:7" ht="14.25">
      <c r="A103" s="197" t="s">
        <v>213</v>
      </c>
      <c r="B103" s="14" t="s">
        <v>214</v>
      </c>
      <c r="C103" s="23">
        <f>'Balance Sheet Data'!C96</f>
        <v>0</v>
      </c>
      <c r="E103" s="203">
        <f>+C103*(E$6)</f>
        <v>0</v>
      </c>
      <c r="G103" s="1">
        <f>+C103+E103</f>
        <v>0</v>
      </c>
    </row>
    <row r="104" spans="1:7" ht="15">
      <c r="A104" s="197">
        <v>2.4</v>
      </c>
      <c r="B104" s="14" t="s">
        <v>215</v>
      </c>
      <c r="C104" s="3">
        <f>SUM(C105:C106)</f>
        <v>0</v>
      </c>
      <c r="E104" s="202"/>
      <c r="G104" s="3">
        <f>SUM(G105:G106)</f>
        <v>0</v>
      </c>
    </row>
    <row r="105" spans="1:7" ht="14.25">
      <c r="A105" s="197" t="s">
        <v>216</v>
      </c>
      <c r="B105" s="14" t="s">
        <v>217</v>
      </c>
      <c r="C105" s="23">
        <f>'Balance Sheet Data'!C98</f>
        <v>0</v>
      </c>
      <c r="E105" s="202"/>
      <c r="G105" s="1">
        <f>+C105+E105</f>
        <v>0</v>
      </c>
    </row>
    <row r="106" spans="1:7" ht="14.25">
      <c r="A106" s="197" t="s">
        <v>218</v>
      </c>
      <c r="B106" s="14" t="s">
        <v>219</v>
      </c>
      <c r="C106" s="5">
        <f>C107+C110</f>
        <v>0</v>
      </c>
      <c r="E106" s="202"/>
      <c r="G106" s="5">
        <f>G107+G110</f>
        <v>0</v>
      </c>
    </row>
    <row r="107" spans="1:7" ht="15">
      <c r="A107" s="197" t="s">
        <v>220</v>
      </c>
      <c r="B107" s="14" t="s">
        <v>221</v>
      </c>
      <c r="C107" s="4">
        <f>SUM(C108:C109)</f>
        <v>0</v>
      </c>
      <c r="E107" s="202"/>
      <c r="G107" s="4">
        <f>SUM(G108:G109)</f>
        <v>0</v>
      </c>
    </row>
    <row r="108" spans="1:7" ht="14.25">
      <c r="A108" s="197" t="s">
        <v>222</v>
      </c>
      <c r="B108" s="14" t="s">
        <v>223</v>
      </c>
      <c r="C108" s="23">
        <f>'Balance Sheet Data'!C101</f>
        <v>0</v>
      </c>
      <c r="E108" s="202"/>
      <c r="G108" s="1">
        <f>+C108+E108</f>
        <v>0</v>
      </c>
    </row>
    <row r="109" spans="1:7" ht="14.25">
      <c r="A109" s="197" t="s">
        <v>224</v>
      </c>
      <c r="B109" s="14" t="s">
        <v>225</v>
      </c>
      <c r="C109" s="23">
        <f>'Balance Sheet Data'!C102</f>
        <v>0</v>
      </c>
      <c r="E109" s="203">
        <f>+C109*(E$6)</f>
        <v>0</v>
      </c>
      <c r="G109" s="1">
        <f>+C109+E109</f>
        <v>0</v>
      </c>
    </row>
    <row r="110" spans="1:7" ht="14.25">
      <c r="A110" s="197" t="s">
        <v>226</v>
      </c>
      <c r="B110" s="14" t="s">
        <v>227</v>
      </c>
      <c r="C110" s="23">
        <f>'Balance Sheet Data'!C103</f>
        <v>0</v>
      </c>
      <c r="E110" s="202"/>
      <c r="G110" s="1">
        <f>+C110+E110</f>
        <v>0</v>
      </c>
    </row>
    <row r="111" spans="1:7" ht="15">
      <c r="A111" s="197">
        <v>2.5</v>
      </c>
      <c r="B111" s="14" t="s">
        <v>228</v>
      </c>
      <c r="C111" s="3">
        <f>SUM(C112:C113)</f>
        <v>0</v>
      </c>
      <c r="E111" s="202"/>
      <c r="G111" s="3">
        <f>SUM(G112:G113)</f>
        <v>0</v>
      </c>
    </row>
    <row r="112" spans="1:7" ht="14.25">
      <c r="A112" s="197" t="s">
        <v>229</v>
      </c>
      <c r="B112" s="14" t="s">
        <v>230</v>
      </c>
      <c r="C112" s="23">
        <f>'Balance Sheet Data'!C105</f>
        <v>0</v>
      </c>
      <c r="E112" s="202"/>
      <c r="G112" s="1">
        <f>+C112+E112</f>
        <v>0</v>
      </c>
    </row>
    <row r="113" spans="1:7" ht="14.25">
      <c r="A113" s="197" t="s">
        <v>231</v>
      </c>
      <c r="B113" s="14" t="s">
        <v>232</v>
      </c>
      <c r="C113" s="23">
        <f>'Balance Sheet Data'!C106</f>
        <v>0</v>
      </c>
      <c r="E113" s="203">
        <f>+C113*(E$6)</f>
        <v>0</v>
      </c>
      <c r="G113" s="1">
        <f>+C113+E113</f>
        <v>0</v>
      </c>
    </row>
    <row r="114" spans="1:7" ht="15.75">
      <c r="A114" s="196">
        <v>3</v>
      </c>
      <c r="B114" s="26" t="s">
        <v>233</v>
      </c>
      <c r="C114" s="128">
        <f>C115+C118+C119+C127+C128</f>
        <v>0</v>
      </c>
      <c r="E114" s="202"/>
      <c r="G114" s="128">
        <f>G115+G118+G119+G127+G128</f>
        <v>0</v>
      </c>
    </row>
    <row r="115" spans="1:7" ht="15">
      <c r="A115" s="197">
        <v>3.1</v>
      </c>
      <c r="B115" s="14" t="s">
        <v>234</v>
      </c>
      <c r="C115" s="3">
        <f>SUM(C116:C117)</f>
        <v>0</v>
      </c>
      <c r="E115" s="202"/>
      <c r="G115" s="3">
        <f>SUM(G116:G117)</f>
        <v>0</v>
      </c>
    </row>
    <row r="116" spans="1:7" ht="14.25">
      <c r="A116" s="197" t="s">
        <v>235</v>
      </c>
      <c r="B116" s="14" t="s">
        <v>236</v>
      </c>
      <c r="C116" s="23">
        <f>'Balance Sheet Data'!C109</f>
        <v>0</v>
      </c>
      <c r="E116" s="202"/>
      <c r="G116" s="1">
        <f>+C116+E116</f>
        <v>0</v>
      </c>
    </row>
    <row r="117" spans="1:7" ht="14.25">
      <c r="A117" s="197" t="s">
        <v>237</v>
      </c>
      <c r="B117" s="14" t="s">
        <v>238</v>
      </c>
      <c r="C117" s="23">
        <f>'Balance Sheet Data'!C110</f>
        <v>0</v>
      </c>
      <c r="E117" s="202"/>
      <c r="G117" s="1">
        <f>+C117+E117</f>
        <v>0</v>
      </c>
    </row>
    <row r="118" spans="1:7" ht="14.25">
      <c r="A118" s="197">
        <v>3.2</v>
      </c>
      <c r="B118" s="14" t="s">
        <v>239</v>
      </c>
      <c r="C118" s="23">
        <f>'Balance Sheet Data'!C111</f>
        <v>0</v>
      </c>
      <c r="E118" s="202"/>
      <c r="G118" s="1">
        <f>+C118+E118</f>
        <v>0</v>
      </c>
    </row>
    <row r="119" spans="1:7" ht="15">
      <c r="A119" s="197">
        <v>3.3</v>
      </c>
      <c r="B119" s="14" t="s">
        <v>240</v>
      </c>
      <c r="C119" s="3">
        <f>C120+C121+C122+C125+C126</f>
        <v>0</v>
      </c>
      <c r="E119" s="202"/>
      <c r="G119" s="3">
        <f>G120+G121+G122+G125+G126</f>
        <v>0</v>
      </c>
    </row>
    <row r="120" spans="1:7" ht="14.25">
      <c r="A120" s="197" t="s">
        <v>241</v>
      </c>
      <c r="B120" s="14" t="s">
        <v>242</v>
      </c>
      <c r="C120" s="23">
        <f>'Balance Sheet Data'!C113</f>
        <v>0</v>
      </c>
      <c r="E120" s="202"/>
      <c r="G120" s="1">
        <f>+C120+E120</f>
        <v>0</v>
      </c>
    </row>
    <row r="121" spans="1:7" ht="14.25">
      <c r="A121" s="197" t="s">
        <v>243</v>
      </c>
      <c r="B121" s="14" t="s">
        <v>244</v>
      </c>
      <c r="C121" s="23">
        <f>'Balance Sheet Data'!C114</f>
        <v>0</v>
      </c>
      <c r="E121" s="202"/>
      <c r="G121" s="1">
        <f>+C121+E121</f>
        <v>0</v>
      </c>
    </row>
    <row r="122" spans="1:7" ht="15">
      <c r="A122" s="197" t="s">
        <v>245</v>
      </c>
      <c r="B122" s="14" t="s">
        <v>246</v>
      </c>
      <c r="C122" s="3">
        <f>SUM(C123:C124)</f>
        <v>0</v>
      </c>
      <c r="E122" s="202"/>
      <c r="G122" s="3">
        <f>SUM(G123:G124)</f>
        <v>0</v>
      </c>
    </row>
    <row r="123" spans="1:7" ht="14.25">
      <c r="A123" s="197" t="s">
        <v>247</v>
      </c>
      <c r="B123" s="14" t="s">
        <v>248</v>
      </c>
      <c r="C123" s="23">
        <f>'Balance Sheet Data'!C116</f>
        <v>0</v>
      </c>
      <c r="E123" s="203">
        <f>+E21+E28+E29+E33+E34+E57+E58+E59+E61+E62+E63+E64+E81-E86-E89-E92-E95-E101-E102-E103-E109-E113</f>
        <v>0</v>
      </c>
      <c r="G123" s="1">
        <f t="shared" ref="G123:G128" si="1">+C123+E123</f>
        <v>0</v>
      </c>
    </row>
    <row r="124" spans="1:7" ht="14.25">
      <c r="A124" s="197" t="s">
        <v>249</v>
      </c>
      <c r="B124" s="14" t="s">
        <v>250</v>
      </c>
      <c r="C124" s="23">
        <f>'Balance Sheet Data'!C117</f>
        <v>0</v>
      </c>
      <c r="E124" s="110"/>
      <c r="G124" s="1">
        <f t="shared" si="1"/>
        <v>0</v>
      </c>
    </row>
    <row r="125" spans="1:7" ht="14.25">
      <c r="A125" s="197" t="s">
        <v>251</v>
      </c>
      <c r="B125" s="14" t="s">
        <v>252</v>
      </c>
      <c r="C125" s="23">
        <f>'Balance Sheet Data'!C118</f>
        <v>0</v>
      </c>
      <c r="G125" s="1">
        <f t="shared" si="1"/>
        <v>0</v>
      </c>
    </row>
    <row r="126" spans="1:7" ht="14.25">
      <c r="A126" s="197" t="s">
        <v>253</v>
      </c>
      <c r="B126" s="14" t="s">
        <v>254</v>
      </c>
      <c r="C126" s="23">
        <f>'Balance Sheet Data'!C119</f>
        <v>0</v>
      </c>
      <c r="G126" s="1">
        <f t="shared" si="1"/>
        <v>0</v>
      </c>
    </row>
    <row r="127" spans="1:7" ht="14.25">
      <c r="A127" s="197">
        <v>3.4</v>
      </c>
      <c r="B127" s="14" t="s">
        <v>255</v>
      </c>
      <c r="C127" s="23">
        <f>'Balance Sheet Data'!C120</f>
        <v>0</v>
      </c>
      <c r="G127" s="1">
        <f t="shared" si="1"/>
        <v>0</v>
      </c>
    </row>
    <row r="128" spans="1:7" ht="14.25">
      <c r="A128" s="197">
        <v>3.5</v>
      </c>
      <c r="B128" s="14" t="s">
        <v>256</v>
      </c>
      <c r="C128" s="23">
        <f>'Balance Sheet Data'!C121</f>
        <v>0</v>
      </c>
      <c r="G128" s="1">
        <f t="shared" si="1"/>
        <v>0</v>
      </c>
    </row>
    <row r="129" spans="1:9">
      <c r="A129" s="31"/>
      <c r="C129" s="31"/>
      <c r="G129" s="31"/>
    </row>
    <row r="130" spans="1:9" ht="15.75">
      <c r="A130" s="197" t="s">
        <v>377</v>
      </c>
      <c r="B130" s="12" t="s">
        <v>378</v>
      </c>
      <c r="C130" s="2">
        <f>+C82+C114</f>
        <v>0</v>
      </c>
      <c r="G130" s="2">
        <f>+G82+G114</f>
        <v>0</v>
      </c>
    </row>
    <row r="131" spans="1:9">
      <c r="A131" s="31"/>
      <c r="C131" s="31"/>
      <c r="G131" s="31"/>
    </row>
    <row r="132" spans="1:9" ht="15.75">
      <c r="A132" s="68" t="s">
        <v>379</v>
      </c>
      <c r="B132" s="12" t="s">
        <v>380</v>
      </c>
      <c r="C132" s="2">
        <f>+C17-C130</f>
        <v>0</v>
      </c>
      <c r="G132" s="2">
        <f>+G17-G130</f>
        <v>0</v>
      </c>
    </row>
    <row r="133" spans="1:9" s="109" customFormat="1" ht="14.25">
      <c r="A133" s="113"/>
      <c r="B133" s="113"/>
      <c r="C133" s="113"/>
      <c r="D133" s="113"/>
      <c r="E133" s="114"/>
      <c r="F133" s="113"/>
      <c r="G133" s="113"/>
      <c r="H133" s="113"/>
      <c r="I133" s="113"/>
    </row>
    <row r="134" spans="1:9" s="123" customFormat="1" ht="15">
      <c r="A134" s="113"/>
      <c r="B134" s="127" t="s">
        <v>381</v>
      </c>
      <c r="C134" s="113"/>
      <c r="D134" s="113"/>
      <c r="E134" s="114"/>
      <c r="F134" s="113"/>
      <c r="G134" s="113"/>
      <c r="H134" s="113"/>
      <c r="I134" s="113"/>
    </row>
    <row r="135" spans="1:9" s="123" customFormat="1" ht="14.25">
      <c r="A135" s="113"/>
      <c r="B135" s="126" t="s">
        <v>382</v>
      </c>
      <c r="C135" s="113">
        <v>0</v>
      </c>
      <c r="D135" s="113"/>
      <c r="E135" s="114"/>
      <c r="F135" s="113"/>
      <c r="G135" s="115">
        <f>G114-C114</f>
        <v>0</v>
      </c>
      <c r="H135" s="113"/>
      <c r="I135" s="113"/>
    </row>
    <row r="136" spans="1:9" s="123" customFormat="1" ht="14.25">
      <c r="A136" s="113"/>
      <c r="B136" s="126" t="s">
        <v>383</v>
      </c>
      <c r="C136" s="113">
        <v>0</v>
      </c>
      <c r="D136" s="113"/>
      <c r="E136" s="114"/>
      <c r="F136" s="113"/>
      <c r="G136" s="115">
        <f>G17-C17</f>
        <v>0</v>
      </c>
      <c r="H136" s="113"/>
      <c r="I136" s="113"/>
    </row>
    <row r="137" spans="1:9" s="123" customFormat="1" ht="14.25">
      <c r="A137" s="113"/>
      <c r="B137" s="126" t="s">
        <v>384</v>
      </c>
      <c r="C137" s="113">
        <v>0</v>
      </c>
      <c r="D137" s="113"/>
      <c r="E137" s="114"/>
      <c r="F137" s="113"/>
      <c r="G137" s="115">
        <f>G136*'Notes &amp; Assumptions'!C27</f>
        <v>0</v>
      </c>
      <c r="H137" s="113"/>
      <c r="I137" s="113"/>
    </row>
    <row r="138" spans="1:9" s="123" customFormat="1" ht="14.25">
      <c r="A138" s="113"/>
      <c r="B138" s="126"/>
      <c r="C138" s="113"/>
      <c r="D138" s="113"/>
      <c r="E138" s="114"/>
      <c r="F138" s="113"/>
      <c r="G138" s="115"/>
      <c r="H138" s="113"/>
      <c r="I138" s="113"/>
    </row>
    <row r="139" spans="1:9" s="109" customFormat="1" ht="15">
      <c r="A139" s="113"/>
      <c r="B139" s="127" t="s">
        <v>385</v>
      </c>
      <c r="C139" s="113"/>
      <c r="D139" s="113"/>
      <c r="E139" s="114"/>
      <c r="F139" s="113"/>
      <c r="G139" s="113"/>
      <c r="H139" s="113"/>
      <c r="I139" s="113"/>
    </row>
    <row r="140" spans="1:9" s="109" customFormat="1" ht="14.25">
      <c r="A140" s="116"/>
      <c r="B140" s="126" t="s">
        <v>386</v>
      </c>
      <c r="C140" s="117">
        <f>'C1 Form Data'!C23</f>
        <v>0</v>
      </c>
      <c r="D140" s="113"/>
      <c r="E140" s="114"/>
      <c r="F140" s="113"/>
      <c r="G140" s="117"/>
      <c r="H140" s="113"/>
      <c r="I140" s="113"/>
    </row>
    <row r="141" spans="1:9" s="109" customFormat="1" ht="14.25">
      <c r="A141" s="116"/>
      <c r="B141" s="126" t="s">
        <v>387</v>
      </c>
      <c r="C141" s="117">
        <f>'C1 Form Data'!C27</f>
        <v>0</v>
      </c>
      <c r="D141" s="113"/>
      <c r="E141" s="114"/>
      <c r="F141" s="113"/>
      <c r="G141" s="117"/>
      <c r="H141" s="113"/>
      <c r="I141" s="113"/>
    </row>
    <row r="142" spans="1:9" s="109" customFormat="1" ht="15" thickBot="1">
      <c r="A142" s="59"/>
      <c r="B142" s="130"/>
      <c r="C142" s="125"/>
      <c r="D142" s="123"/>
      <c r="E142" s="124"/>
      <c r="F142" s="123"/>
      <c r="G142" s="125"/>
    </row>
    <row r="143" spans="1:9" s="109" customFormat="1" ht="18" customHeight="1" thickBot="1">
      <c r="A143" s="295" t="s">
        <v>388</v>
      </c>
      <c r="B143" s="296"/>
      <c r="C143" s="296"/>
      <c r="D143" s="296"/>
      <c r="E143" s="296"/>
      <c r="F143" s="296"/>
      <c r="G143" s="296"/>
      <c r="H143" s="296"/>
      <c r="I143" s="297"/>
    </row>
    <row r="144" spans="1:9" s="109" customFormat="1" ht="45.75" customHeight="1">
      <c r="A144" s="298"/>
      <c r="B144" s="299"/>
      <c r="C144" s="178" t="s">
        <v>389</v>
      </c>
      <c r="D144" s="139"/>
      <c r="E144" s="118"/>
      <c r="F144" s="118"/>
      <c r="G144" s="180" t="s">
        <v>390</v>
      </c>
      <c r="H144" s="321" t="s">
        <v>391</v>
      </c>
      <c r="I144" s="143" t="s">
        <v>392</v>
      </c>
    </row>
    <row r="145" spans="1:9" s="122" customFormat="1" ht="15">
      <c r="A145" s="300" t="s">
        <v>393</v>
      </c>
      <c r="B145" s="301"/>
      <c r="C145" s="179" t="e">
        <f>C114/C17</f>
        <v>#DIV/0!</v>
      </c>
      <c r="D145" s="140"/>
      <c r="E145" s="120"/>
      <c r="F145" s="121"/>
      <c r="G145" s="322" t="e">
        <f>G114/G17</f>
        <v>#DIV/0!</v>
      </c>
      <c r="H145" s="129">
        <v>0.06</v>
      </c>
      <c r="I145" s="144" t="e">
        <f>IF(G145&lt;H145,"No", "Yes")</f>
        <v>#DIV/0!</v>
      </c>
    </row>
    <row r="146" spans="1:9" s="109" customFormat="1" ht="15.75" thickBot="1">
      <c r="A146" s="302" t="s">
        <v>394</v>
      </c>
      <c r="B146" s="303"/>
      <c r="C146" s="323" t="e">
        <f>C140/C141</f>
        <v>#DIV/0!</v>
      </c>
      <c r="D146" s="141"/>
      <c r="E146" s="119"/>
      <c r="F146" s="119"/>
      <c r="G146" s="322" t="e">
        <f>(C140+G135)/(C141+G137)</f>
        <v>#DIV/0!</v>
      </c>
      <c r="H146" s="133">
        <v>0.1</v>
      </c>
      <c r="I146" s="134" t="e">
        <f>IF(G146&lt;H146,"No", "Yes")</f>
        <v>#DIV/0!</v>
      </c>
    </row>
    <row r="147" spans="1:9" s="123" customFormat="1" ht="15">
      <c r="A147" s="304" t="s">
        <v>395</v>
      </c>
      <c r="B147" s="305"/>
      <c r="C147" s="173"/>
      <c r="D147" s="137"/>
      <c r="E147" s="136"/>
      <c r="F147" s="137"/>
      <c r="G147" s="175" t="e">
        <f>G145-C145</f>
        <v>#DIV/0!</v>
      </c>
      <c r="H147" s="148"/>
      <c r="I147" s="147"/>
    </row>
    <row r="148" spans="1:9" s="109" customFormat="1" ht="15.75" thickBot="1">
      <c r="A148" s="285" t="s">
        <v>396</v>
      </c>
      <c r="B148" s="286"/>
      <c r="C148" s="174"/>
      <c r="E148" s="110"/>
      <c r="G148" s="176" t="e">
        <f>G146-C146</f>
        <v>#DIV/0!</v>
      </c>
      <c r="H148" s="149"/>
      <c r="I148" s="150"/>
    </row>
  </sheetData>
  <mergeCells count="11">
    <mergeCell ref="A148:B148"/>
    <mergeCell ref="C12:C13"/>
    <mergeCell ref="E12:E13"/>
    <mergeCell ref="E2:G2"/>
    <mergeCell ref="E3:G3"/>
    <mergeCell ref="G12:G13"/>
    <mergeCell ref="A143:I143"/>
    <mergeCell ref="A144:B144"/>
    <mergeCell ref="A145:B145"/>
    <mergeCell ref="A146:B146"/>
    <mergeCell ref="A147:B147"/>
  </mergeCells>
  <conditionalFormatting sqref="I145:I146">
    <cfRule type="cellIs" dxfId="14" priority="1" operator="equal">
      <formula>"No"</formula>
    </cfRule>
  </conditionalFormatting>
  <conditionalFormatting sqref="F21">
    <cfRule type="cellIs" dxfId="13" priority="5" stopIfTrue="1" operator="equal">
      <formula>"NO"</formula>
    </cfRule>
  </conditionalFormatting>
  <conditionalFormatting sqref="I148">
    <cfRule type="cellIs" dxfId="12" priority="2" operator="equal">
      <formula>"No"</formula>
    </cfRule>
  </conditionalFormatting>
  <pageMargins left="0.7" right="0.7" top="0.75" bottom="0.75" header="0.3" footer="0.3"/>
  <pageSetup scale="37" orientation="portrait" horizontalDpi="300" verticalDpi="0" copies="0" r:id="rId1"/>
  <headerFooter>
    <oddHeader>&amp;RFSC Basic Stress Testing Template - Version 1.0</oddHeader>
  </headerFooter>
  <rowBreaks count="1" manualBreakCount="1">
    <brk id="1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4.9989318521683403E-2"/>
  </sheetPr>
  <dimension ref="A1:K148"/>
  <sheetViews>
    <sheetView showGridLines="0" topLeftCell="B115" zoomScale="80" zoomScaleNormal="80" workbookViewId="0">
      <selection activeCell="I145" sqref="I145"/>
    </sheetView>
  </sheetViews>
  <sheetFormatPr defaultRowHeight="12.75"/>
  <cols>
    <col min="1" max="1" width="10" style="6" customWidth="1"/>
    <col min="2" max="2" width="87.85546875" style="7" customWidth="1"/>
    <col min="3" max="3" width="29.85546875" style="8" bestFit="1" customWidth="1"/>
    <col min="4" max="4" width="10.42578125" style="7" customWidth="1"/>
    <col min="5" max="5" width="61.28515625" style="7" bestFit="1" customWidth="1"/>
    <col min="6" max="6" width="17.7109375" style="19" customWidth="1"/>
    <col min="7" max="7" width="4.42578125" style="19" customWidth="1"/>
    <col min="8" max="8" width="4" style="7" customWidth="1"/>
    <col min="9" max="9" width="21.42578125" style="8" customWidth="1"/>
    <col min="10" max="10" width="15.85546875" style="7" customWidth="1"/>
    <col min="11" max="11" width="30.85546875" style="7" customWidth="1"/>
    <col min="12" max="16384" width="9.140625" style="7"/>
  </cols>
  <sheetData>
    <row r="1" spans="1:11">
      <c r="A1" s="142"/>
      <c r="B1" s="31"/>
      <c r="C1" s="31"/>
      <c r="D1" s="31"/>
      <c r="E1" s="31"/>
      <c r="F1" s="30"/>
      <c r="G1" s="30"/>
      <c r="H1" s="31"/>
      <c r="I1" s="31"/>
      <c r="J1" s="31"/>
      <c r="K1" s="31"/>
    </row>
    <row r="2" spans="1:11" ht="18.75" thickBot="1">
      <c r="A2" s="31"/>
      <c r="B2" s="18" t="s">
        <v>397</v>
      </c>
      <c r="C2" s="185"/>
      <c r="D2" s="31"/>
      <c r="E2" s="291" t="s">
        <v>398</v>
      </c>
      <c r="F2" s="291"/>
      <c r="G2" s="291"/>
      <c r="H2" s="291"/>
      <c r="I2" s="291"/>
      <c r="J2" s="153"/>
      <c r="K2" s="153"/>
    </row>
    <row r="3" spans="1:11" ht="16.5" thickBot="1">
      <c r="A3" s="17"/>
      <c r="B3" s="17"/>
      <c r="C3" s="217"/>
      <c r="D3" s="31"/>
      <c r="E3" s="292" t="s">
        <v>399</v>
      </c>
      <c r="F3" s="293"/>
      <c r="G3" s="293"/>
      <c r="H3" s="293"/>
      <c r="I3" s="294"/>
      <c r="J3" s="190"/>
      <c r="K3" s="31"/>
    </row>
    <row r="4" spans="1:11" ht="15.75">
      <c r="A4" s="142"/>
      <c r="B4" s="16" t="s">
        <v>369</v>
      </c>
      <c r="C4" s="29">
        <f>'Balance Sheet Data'!C5</f>
        <v>0</v>
      </c>
      <c r="D4" s="31"/>
      <c r="E4" s="31"/>
      <c r="F4" s="21" t="s">
        <v>400</v>
      </c>
      <c r="G4" s="21"/>
      <c r="H4" s="31"/>
      <c r="I4" s="17"/>
      <c r="J4" s="31"/>
      <c r="K4" s="31"/>
    </row>
    <row r="5" spans="1:11" ht="16.5" customHeight="1" thickBot="1">
      <c r="A5" s="142"/>
      <c r="B5" s="16" t="s">
        <v>371</v>
      </c>
      <c r="C5" s="27">
        <f>'Balance Sheet Data'!C3</f>
        <v>0</v>
      </c>
      <c r="D5" s="31"/>
      <c r="E5" s="31"/>
      <c r="F5" s="20" t="s">
        <v>401</v>
      </c>
      <c r="G5" s="21"/>
      <c r="H5" s="31"/>
      <c r="I5" s="17"/>
      <c r="J5" s="31"/>
      <c r="K5" s="31"/>
    </row>
    <row r="6" spans="1:11" ht="15.75" customHeight="1" thickBot="1">
      <c r="A6" s="142"/>
      <c r="B6" s="16" t="s">
        <v>373</v>
      </c>
      <c r="C6" s="29">
        <f>'Balance Sheet Data'!C4</f>
        <v>0</v>
      </c>
      <c r="D6" s="31"/>
      <c r="E6" s="25" t="s">
        <v>402</v>
      </c>
      <c r="F6" s="24">
        <f>'Notes &amp; Assumptions'!C16</f>
        <v>-0.2</v>
      </c>
      <c r="G6" s="21"/>
      <c r="H6" s="31"/>
      <c r="I6" s="308" t="s">
        <v>403</v>
      </c>
      <c r="J6" s="31"/>
      <c r="K6" s="31"/>
    </row>
    <row r="7" spans="1:11" ht="13.5" thickBot="1">
      <c r="A7" s="142"/>
      <c r="B7" s="31"/>
      <c r="C7" s="31"/>
      <c r="D7" s="31"/>
      <c r="E7" s="25" t="s">
        <v>404</v>
      </c>
      <c r="F7" s="24">
        <f>'Notes &amp; Assumptions'!C17</f>
        <v>0.03</v>
      </c>
      <c r="G7" s="21"/>
      <c r="H7" s="31"/>
      <c r="I7" s="309"/>
      <c r="J7" s="31"/>
      <c r="K7" s="31"/>
    </row>
    <row r="8" spans="1:11" ht="16.5" thickBot="1">
      <c r="A8" s="142"/>
      <c r="B8" s="16"/>
      <c r="C8" s="17"/>
      <c r="D8" s="31"/>
      <c r="E8" s="25" t="s">
        <v>405</v>
      </c>
      <c r="F8" s="24">
        <f>'Notes &amp; Assumptions'!C18</f>
        <v>0.01</v>
      </c>
      <c r="G8" s="21"/>
      <c r="H8" s="31"/>
      <c r="I8" s="17"/>
      <c r="J8" s="31"/>
      <c r="K8" s="31"/>
    </row>
    <row r="9" spans="1:11" ht="16.5" thickBot="1">
      <c r="A9" s="142"/>
      <c r="B9" s="16"/>
      <c r="C9" s="17"/>
      <c r="D9" s="31"/>
      <c r="E9" s="25" t="s">
        <v>23</v>
      </c>
      <c r="F9" s="28">
        <f>'Notes &amp; Assumptions'!C19</f>
        <v>1</v>
      </c>
      <c r="G9" s="21"/>
      <c r="H9" s="31"/>
      <c r="I9" s="17"/>
      <c r="J9" s="31"/>
      <c r="K9" s="31"/>
    </row>
    <row r="10" spans="1:11" ht="16.5" thickBot="1">
      <c r="A10" s="142"/>
      <c r="B10" s="16"/>
      <c r="C10" s="17"/>
      <c r="D10" s="31"/>
      <c r="E10" s="25" t="s">
        <v>406</v>
      </c>
      <c r="F10" s="24">
        <f>-F7*F9</f>
        <v>-0.03</v>
      </c>
      <c r="G10" s="21"/>
      <c r="H10" s="31"/>
      <c r="I10" s="17"/>
      <c r="J10" s="31"/>
      <c r="K10" s="31"/>
    </row>
    <row r="11" spans="1:11" ht="16.5" thickBot="1">
      <c r="A11" s="142"/>
      <c r="B11" s="16"/>
      <c r="C11" s="17"/>
      <c r="D11" s="31"/>
      <c r="E11" s="25" t="s">
        <v>24</v>
      </c>
      <c r="F11" s="28">
        <f>'Notes &amp; Assumptions'!C20</f>
        <v>5</v>
      </c>
      <c r="G11" s="21"/>
      <c r="H11" s="31"/>
      <c r="I11" s="17"/>
      <c r="J11" s="31"/>
      <c r="K11" s="31"/>
    </row>
    <row r="12" spans="1:11" ht="15" customHeight="1" thickBot="1">
      <c r="A12" s="142"/>
      <c r="B12" s="9"/>
      <c r="C12" s="287" t="s">
        <v>374</v>
      </c>
      <c r="D12" s="31"/>
      <c r="E12" s="25" t="s">
        <v>407</v>
      </c>
      <c r="F12" s="24">
        <f>-F11*F7</f>
        <v>-0.15</v>
      </c>
      <c r="G12" s="21"/>
      <c r="H12" s="31"/>
      <c r="I12" s="308" t="s">
        <v>403</v>
      </c>
      <c r="J12" s="31"/>
      <c r="K12" s="31"/>
    </row>
    <row r="13" spans="1:11" ht="15" customHeight="1" thickBot="1">
      <c r="A13" s="142"/>
      <c r="B13" s="9"/>
      <c r="C13" s="288"/>
      <c r="D13" s="31"/>
      <c r="E13" s="25" t="s">
        <v>25</v>
      </c>
      <c r="F13" s="28">
        <f>'Notes &amp; Assumptions'!C21</f>
        <v>5</v>
      </c>
      <c r="G13" s="21"/>
      <c r="H13" s="31"/>
      <c r="I13" s="309"/>
      <c r="J13" s="31"/>
      <c r="K13" s="31"/>
    </row>
    <row r="14" spans="1:11" ht="15.75" customHeight="1" thickBot="1">
      <c r="A14" s="142"/>
      <c r="B14" s="31"/>
      <c r="C14" s="194"/>
      <c r="D14" s="31"/>
      <c r="E14" s="25" t="s">
        <v>408</v>
      </c>
      <c r="F14" s="24">
        <f>-F13*F8</f>
        <v>-0.05</v>
      </c>
      <c r="G14" s="21"/>
      <c r="H14" s="31"/>
      <c r="I14" s="194"/>
      <c r="J14" s="31"/>
      <c r="K14" s="31"/>
    </row>
    <row r="15" spans="1:11" ht="15.75" thickBot="1">
      <c r="A15" s="142"/>
      <c r="B15" s="31"/>
      <c r="C15" s="324" t="s">
        <v>349</v>
      </c>
      <c r="D15" s="31"/>
      <c r="E15" s="31"/>
      <c r="F15" s="22"/>
      <c r="G15" s="21"/>
      <c r="H15" s="10"/>
      <c r="I15" s="324" t="s">
        <v>349</v>
      </c>
      <c r="J15" s="31"/>
      <c r="K15" s="31"/>
    </row>
    <row r="16" spans="1:11" ht="12.75" customHeight="1">
      <c r="A16" s="142"/>
      <c r="B16" s="31"/>
      <c r="C16" s="194"/>
      <c r="D16" s="31"/>
      <c r="E16" s="31"/>
      <c r="F16" s="306" t="s">
        <v>375</v>
      </c>
      <c r="G16" s="254"/>
      <c r="H16" s="11"/>
      <c r="I16" s="194"/>
      <c r="J16" s="31"/>
      <c r="K16" s="31"/>
    </row>
    <row r="17" spans="1:9" ht="16.5" thickBot="1">
      <c r="A17" s="196">
        <v>1</v>
      </c>
      <c r="B17" s="26" t="s">
        <v>60</v>
      </c>
      <c r="C17" s="131">
        <f>C18+C35+C66+C73+C78+C79</f>
        <v>0</v>
      </c>
      <c r="D17" s="31"/>
      <c r="E17" s="31"/>
      <c r="F17" s="307"/>
      <c r="G17" s="254"/>
      <c r="H17" s="13"/>
      <c r="I17" s="131">
        <f>I18+I35+I66+I73+I78+I79</f>
        <v>0</v>
      </c>
    </row>
    <row r="18" spans="1:9" ht="15">
      <c r="A18" s="197">
        <v>1.1000000000000001</v>
      </c>
      <c r="B18" s="14" t="s">
        <v>61</v>
      </c>
      <c r="C18" s="3">
        <f>C19+C22+C25+C30</f>
        <v>0</v>
      </c>
      <c r="D18" s="31"/>
      <c r="E18" s="31"/>
      <c r="F18" s="30"/>
      <c r="G18" s="21"/>
      <c r="H18" s="11"/>
      <c r="I18" s="3">
        <f>I19+I22+I25+I30</f>
        <v>0</v>
      </c>
    </row>
    <row r="19" spans="1:9" ht="15">
      <c r="A19" s="197" t="s">
        <v>62</v>
      </c>
      <c r="B19" s="14" t="s">
        <v>63</v>
      </c>
      <c r="C19" s="3">
        <f>SUM(C20:C21)</f>
        <v>0</v>
      </c>
      <c r="D19" s="31"/>
      <c r="E19" s="31"/>
      <c r="F19" s="110"/>
      <c r="G19" s="112"/>
      <c r="H19" s="13"/>
      <c r="I19" s="3">
        <f>SUM(I20:I21)</f>
        <v>0</v>
      </c>
    </row>
    <row r="20" spans="1:9" ht="15">
      <c r="A20" s="197" t="s">
        <v>64</v>
      </c>
      <c r="B20" s="14" t="s">
        <v>65</v>
      </c>
      <c r="C20" s="1">
        <f>'Balance Sheet Data'!C13</f>
        <v>0</v>
      </c>
      <c r="D20" s="31"/>
      <c r="E20" s="31"/>
      <c r="F20" s="110"/>
      <c r="G20" s="112"/>
      <c r="H20" s="11"/>
      <c r="I20" s="1">
        <f>+C20+F20</f>
        <v>0</v>
      </c>
    </row>
    <row r="21" spans="1:9" ht="15">
      <c r="A21" s="197" t="s">
        <v>66</v>
      </c>
      <c r="B21" s="14" t="s">
        <v>67</v>
      </c>
      <c r="C21" s="1">
        <f>'Balance Sheet Data'!C14</f>
        <v>0</v>
      </c>
      <c r="D21" s="31"/>
      <c r="E21" s="31"/>
      <c r="F21" s="110"/>
      <c r="G21" s="112"/>
      <c r="H21" s="15"/>
      <c r="I21" s="1">
        <f>+C21+F21</f>
        <v>0</v>
      </c>
    </row>
    <row r="22" spans="1:9" ht="15">
      <c r="A22" s="197" t="s">
        <v>68</v>
      </c>
      <c r="B22" s="14" t="s">
        <v>69</v>
      </c>
      <c r="C22" s="3">
        <f>SUM(C23:C24)</f>
        <v>0</v>
      </c>
      <c r="D22" s="31"/>
      <c r="E22" s="31"/>
      <c r="F22" s="110"/>
      <c r="G22" s="112"/>
      <c r="H22" s="11"/>
      <c r="I22" s="3">
        <f>SUM(I23:I24)</f>
        <v>0</v>
      </c>
    </row>
    <row r="23" spans="1:9" ht="15">
      <c r="A23" s="197" t="s">
        <v>70</v>
      </c>
      <c r="B23" s="14" t="s">
        <v>71</v>
      </c>
      <c r="C23" s="1">
        <f>'Balance Sheet Data'!C16</f>
        <v>0</v>
      </c>
      <c r="D23" s="31"/>
      <c r="E23" s="31"/>
      <c r="F23" s="110"/>
      <c r="G23" s="112"/>
      <c r="H23" s="13"/>
      <c r="I23" s="1">
        <f>+C23+F23</f>
        <v>0</v>
      </c>
    </row>
    <row r="24" spans="1:9" ht="15">
      <c r="A24" s="197" t="s">
        <v>72</v>
      </c>
      <c r="B24" s="14" t="s">
        <v>73</v>
      </c>
      <c r="C24" s="1">
        <f>'Balance Sheet Data'!C17</f>
        <v>0</v>
      </c>
      <c r="D24" s="31"/>
      <c r="E24" s="31"/>
      <c r="F24" s="110"/>
      <c r="G24" s="112"/>
      <c r="H24" s="31"/>
      <c r="I24" s="1">
        <f>+C24+F24</f>
        <v>0</v>
      </c>
    </row>
    <row r="25" spans="1:9" ht="15">
      <c r="A25" s="197" t="s">
        <v>74</v>
      </c>
      <c r="B25" s="14" t="s">
        <v>75</v>
      </c>
      <c r="C25" s="3">
        <f>C26+C27</f>
        <v>0</v>
      </c>
      <c r="D25" s="31"/>
      <c r="E25" s="31"/>
      <c r="F25" s="110"/>
      <c r="G25" s="112"/>
      <c r="H25" s="31"/>
      <c r="I25" s="3">
        <f>I26+I27</f>
        <v>0</v>
      </c>
    </row>
    <row r="26" spans="1:9" ht="14.25">
      <c r="A26" s="197" t="s">
        <v>76</v>
      </c>
      <c r="B26" s="14" t="s">
        <v>77</v>
      </c>
      <c r="C26" s="1">
        <f>'Balance Sheet Data'!C19</f>
        <v>0</v>
      </c>
      <c r="D26" s="31"/>
      <c r="E26" s="31"/>
      <c r="F26" s="110"/>
      <c r="G26" s="110"/>
      <c r="H26" s="31"/>
      <c r="I26" s="1">
        <f>+C26+F26</f>
        <v>0</v>
      </c>
    </row>
    <row r="27" spans="1:9" ht="15">
      <c r="A27" s="197" t="s">
        <v>78</v>
      </c>
      <c r="B27" s="14" t="s">
        <v>79</v>
      </c>
      <c r="C27" s="4">
        <f>SUM(C28:C29)</f>
        <v>0</v>
      </c>
      <c r="D27" s="31"/>
      <c r="E27" s="31"/>
      <c r="F27" s="110"/>
      <c r="G27" s="110"/>
      <c r="H27" s="31"/>
      <c r="I27" s="4">
        <f>SUM(I28:I29)</f>
        <v>0</v>
      </c>
    </row>
    <row r="28" spans="1:9" ht="14.25">
      <c r="A28" s="197" t="s">
        <v>80</v>
      </c>
      <c r="B28" s="14" t="s">
        <v>81</v>
      </c>
      <c r="C28" s="1">
        <f>'Balance Sheet Data'!C21</f>
        <v>0</v>
      </c>
      <c r="D28" s="31"/>
      <c r="E28" s="31"/>
      <c r="F28" s="110"/>
      <c r="G28" s="110"/>
      <c r="H28" s="31"/>
      <c r="I28" s="1">
        <f>+C28+F28</f>
        <v>0</v>
      </c>
    </row>
    <row r="29" spans="1:9" ht="14.25">
      <c r="A29" s="197" t="s">
        <v>82</v>
      </c>
      <c r="B29" s="14" t="s">
        <v>83</v>
      </c>
      <c r="C29" s="1">
        <f>'Balance Sheet Data'!C22</f>
        <v>0</v>
      </c>
      <c r="D29" s="31"/>
      <c r="E29" s="31"/>
      <c r="F29" s="110"/>
      <c r="G29" s="110"/>
      <c r="H29" s="31"/>
      <c r="I29" s="1">
        <f>+C29+F29</f>
        <v>0</v>
      </c>
    </row>
    <row r="30" spans="1:9" ht="15">
      <c r="A30" s="197" t="s">
        <v>84</v>
      </c>
      <c r="B30" s="14" t="s">
        <v>85</v>
      </c>
      <c r="C30" s="3">
        <f>SUM(C31:C32)</f>
        <v>0</v>
      </c>
      <c r="D30" s="31"/>
      <c r="E30" s="31"/>
      <c r="F30" s="110"/>
      <c r="G30" s="110"/>
      <c r="H30" s="31"/>
      <c r="I30" s="3">
        <f>SUM(I31:I32)</f>
        <v>0</v>
      </c>
    </row>
    <row r="31" spans="1:9" ht="14.25">
      <c r="A31" s="197" t="s">
        <v>86</v>
      </c>
      <c r="B31" s="14" t="s">
        <v>87</v>
      </c>
      <c r="C31" s="1">
        <f>'Balance Sheet Data'!C24</f>
        <v>0</v>
      </c>
      <c r="D31" s="31"/>
      <c r="E31" s="31"/>
      <c r="F31" s="110"/>
      <c r="G31" s="110"/>
      <c r="H31" s="31"/>
      <c r="I31" s="1">
        <f>+C31+F31</f>
        <v>0</v>
      </c>
    </row>
    <row r="32" spans="1:9" ht="15">
      <c r="A32" s="197" t="s">
        <v>88</v>
      </c>
      <c r="B32" s="14" t="s">
        <v>89</v>
      </c>
      <c r="C32" s="4">
        <f>SUM(C33:C34)</f>
        <v>0</v>
      </c>
      <c r="D32" s="31"/>
      <c r="E32" s="31"/>
      <c r="F32" s="110"/>
      <c r="G32" s="110"/>
      <c r="H32" s="31"/>
      <c r="I32" s="4">
        <f>SUM(I33:I34)</f>
        <v>0</v>
      </c>
    </row>
    <row r="33" spans="1:9" ht="14.25">
      <c r="A33" s="197" t="s">
        <v>90</v>
      </c>
      <c r="B33" s="14" t="s">
        <v>91</v>
      </c>
      <c r="C33" s="1">
        <f>'Balance Sheet Data'!C26</f>
        <v>0</v>
      </c>
      <c r="D33" s="31"/>
      <c r="E33" s="31"/>
      <c r="F33" s="110"/>
      <c r="G33" s="110"/>
      <c r="H33" s="31"/>
      <c r="I33" s="1">
        <f>+C33+F33</f>
        <v>0</v>
      </c>
    </row>
    <row r="34" spans="1:9" ht="14.25">
      <c r="A34" s="197" t="s">
        <v>92</v>
      </c>
      <c r="B34" s="14" t="s">
        <v>93</v>
      </c>
      <c r="C34" s="1">
        <f>'Balance Sheet Data'!C27</f>
        <v>0</v>
      </c>
      <c r="D34" s="31"/>
      <c r="E34" s="31"/>
      <c r="F34" s="110"/>
      <c r="G34" s="110"/>
      <c r="H34" s="31"/>
      <c r="I34" s="1">
        <f>+C34+F34</f>
        <v>0</v>
      </c>
    </row>
    <row r="35" spans="1:9" ht="15">
      <c r="A35" s="197">
        <v>1.2</v>
      </c>
      <c r="B35" s="14" t="s">
        <v>94</v>
      </c>
      <c r="C35" s="3">
        <f>C36+C55+C65</f>
        <v>0</v>
      </c>
      <c r="D35" s="31"/>
      <c r="E35" s="31"/>
      <c r="F35" s="110"/>
      <c r="G35" s="110"/>
      <c r="H35" s="31"/>
      <c r="I35" s="3">
        <f>I36+I55+I65</f>
        <v>0</v>
      </c>
    </row>
    <row r="36" spans="1:9" ht="15">
      <c r="A36" s="197" t="s">
        <v>95</v>
      </c>
      <c r="B36" s="14" t="s">
        <v>96</v>
      </c>
      <c r="C36" s="3">
        <f>C37++C47+C52</f>
        <v>0</v>
      </c>
      <c r="D36" s="31"/>
      <c r="E36" s="31"/>
      <c r="F36" s="110"/>
      <c r="G36" s="110"/>
      <c r="H36" s="31"/>
      <c r="I36" s="3">
        <f>I37++I47+I52</f>
        <v>0</v>
      </c>
    </row>
    <row r="37" spans="1:9" ht="15">
      <c r="A37" s="197" t="s">
        <v>97</v>
      </c>
      <c r="B37" s="14" t="s">
        <v>98</v>
      </c>
      <c r="C37" s="4">
        <f>C38+C39+C40+C43+C46</f>
        <v>0</v>
      </c>
      <c r="D37" s="31"/>
      <c r="E37" s="31"/>
      <c r="F37" s="110"/>
      <c r="G37" s="110"/>
      <c r="H37" s="31"/>
      <c r="I37" s="4">
        <f>I38+I39+I40+I43+I46</f>
        <v>0</v>
      </c>
    </row>
    <row r="38" spans="1:9" ht="14.25">
      <c r="A38" s="197" t="s">
        <v>99</v>
      </c>
      <c r="B38" s="14" t="s">
        <v>100</v>
      </c>
      <c r="C38" s="1">
        <f>'Balance Sheet Data'!C31</f>
        <v>0</v>
      </c>
      <c r="D38" s="31"/>
      <c r="E38" s="31"/>
      <c r="F38" s="200">
        <f>+F$12*C38</f>
        <v>0</v>
      </c>
      <c r="G38" s="201"/>
      <c r="H38" s="31"/>
      <c r="I38" s="1">
        <f>+C38+F38</f>
        <v>0</v>
      </c>
    </row>
    <row r="39" spans="1:9" ht="14.25">
      <c r="A39" s="197" t="s">
        <v>101</v>
      </c>
      <c r="B39" s="14" t="s">
        <v>102</v>
      </c>
      <c r="C39" s="1">
        <f>'Balance Sheet Data'!C32</f>
        <v>0</v>
      </c>
      <c r="D39" s="31"/>
      <c r="E39" s="31"/>
      <c r="F39" s="200">
        <f>+F$10*C39</f>
        <v>0</v>
      </c>
      <c r="G39" s="201"/>
      <c r="H39" s="31"/>
      <c r="I39" s="1">
        <f>+C39+F39</f>
        <v>0</v>
      </c>
    </row>
    <row r="40" spans="1:9" ht="15">
      <c r="A40" s="197" t="s">
        <v>103</v>
      </c>
      <c r="B40" s="14" t="s">
        <v>104</v>
      </c>
      <c r="C40" s="4">
        <f>SUM(C41:C42)</f>
        <v>0</v>
      </c>
      <c r="D40" s="31"/>
      <c r="E40" s="31"/>
      <c r="F40" s="110"/>
      <c r="G40" s="110"/>
      <c r="H40" s="31"/>
      <c r="I40" s="4">
        <f>SUM(I41:I42)</f>
        <v>0</v>
      </c>
    </row>
    <row r="41" spans="1:9" ht="14.25">
      <c r="A41" s="197" t="s">
        <v>105</v>
      </c>
      <c r="B41" s="14" t="s">
        <v>106</v>
      </c>
      <c r="C41" s="1">
        <f>'Balance Sheet Data'!C34</f>
        <v>0</v>
      </c>
      <c r="D41" s="31"/>
      <c r="E41" s="31"/>
      <c r="F41" s="200">
        <f>+F$10*C41</f>
        <v>0</v>
      </c>
      <c r="G41" s="201"/>
      <c r="H41" s="31"/>
      <c r="I41" s="1">
        <f>+C41+F41</f>
        <v>0</v>
      </c>
    </row>
    <row r="42" spans="1:9" ht="14.25">
      <c r="A42" s="197" t="s">
        <v>107</v>
      </c>
      <c r="B42" s="14" t="s">
        <v>108</v>
      </c>
      <c r="C42" s="1">
        <f>'Balance Sheet Data'!C35</f>
        <v>0</v>
      </c>
      <c r="D42" s="31"/>
      <c r="E42" s="31"/>
      <c r="F42" s="200">
        <f>+F$12*C42</f>
        <v>0</v>
      </c>
      <c r="G42" s="201"/>
      <c r="H42" s="31"/>
      <c r="I42" s="1">
        <f>+C42+F42</f>
        <v>0</v>
      </c>
    </row>
    <row r="43" spans="1:9" ht="15">
      <c r="A43" s="197" t="s">
        <v>109</v>
      </c>
      <c r="B43" s="14" t="s">
        <v>110</v>
      </c>
      <c r="C43" s="4">
        <f>SUM(C44:C45)</f>
        <v>0</v>
      </c>
      <c r="D43" s="31"/>
      <c r="E43" s="31"/>
      <c r="F43" s="110"/>
      <c r="G43" s="110"/>
      <c r="H43" s="31"/>
      <c r="I43" s="4">
        <f>SUM(I44:I45)</f>
        <v>0</v>
      </c>
    </row>
    <row r="44" spans="1:9" ht="14.25">
      <c r="A44" s="197" t="s">
        <v>111</v>
      </c>
      <c r="B44" s="14" t="s">
        <v>106</v>
      </c>
      <c r="C44" s="1">
        <f>'Balance Sheet Data'!C37</f>
        <v>0</v>
      </c>
      <c r="D44" s="31"/>
      <c r="E44" s="31"/>
      <c r="F44" s="200">
        <f>+F$10*C44</f>
        <v>0</v>
      </c>
      <c r="G44" s="201"/>
      <c r="H44" s="31"/>
      <c r="I44" s="1">
        <f>+C44+F44</f>
        <v>0</v>
      </c>
    </row>
    <row r="45" spans="1:9" ht="14.25">
      <c r="A45" s="197" t="s">
        <v>112</v>
      </c>
      <c r="B45" s="14" t="s">
        <v>113</v>
      </c>
      <c r="C45" s="1">
        <f>'Balance Sheet Data'!C38</f>
        <v>0</v>
      </c>
      <c r="D45" s="31"/>
      <c r="E45" s="31"/>
      <c r="F45" s="200">
        <f>+F$12*C45</f>
        <v>0</v>
      </c>
      <c r="G45" s="201"/>
      <c r="H45" s="31"/>
      <c r="I45" s="1">
        <f>+C45+F45</f>
        <v>0</v>
      </c>
    </row>
    <row r="46" spans="1:9" ht="14.25">
      <c r="A46" s="197" t="s">
        <v>114</v>
      </c>
      <c r="B46" s="14" t="s">
        <v>115</v>
      </c>
      <c r="C46" s="1">
        <f>'Balance Sheet Data'!C39</f>
        <v>0</v>
      </c>
      <c r="D46" s="31"/>
      <c r="E46" s="31"/>
      <c r="F46" s="200">
        <f>+F$12*C46</f>
        <v>0</v>
      </c>
      <c r="G46" s="201"/>
      <c r="H46" s="31"/>
      <c r="I46" s="1">
        <f>+C46+F46</f>
        <v>0</v>
      </c>
    </row>
    <row r="47" spans="1:9" ht="15">
      <c r="A47" s="197" t="s">
        <v>116</v>
      </c>
      <c r="B47" s="14" t="s">
        <v>117</v>
      </c>
      <c r="C47" s="4">
        <f>SUM(C48:C49)</f>
        <v>0</v>
      </c>
      <c r="D47" s="31"/>
      <c r="E47" s="31"/>
      <c r="F47" s="110"/>
      <c r="G47" s="110"/>
      <c r="H47" s="31"/>
      <c r="I47" s="4">
        <f>SUM(I48:I49)</f>
        <v>0</v>
      </c>
    </row>
    <row r="48" spans="1:9" ht="14.25">
      <c r="A48" s="197" t="s">
        <v>118</v>
      </c>
      <c r="B48" s="14" t="s">
        <v>119</v>
      </c>
      <c r="C48" s="1">
        <f>'Balance Sheet Data'!C41</f>
        <v>0</v>
      </c>
      <c r="D48" s="31"/>
      <c r="E48" s="31"/>
      <c r="F48" s="200">
        <f>+F$10*C48</f>
        <v>0</v>
      </c>
      <c r="G48" s="201"/>
      <c r="H48" s="31"/>
      <c r="I48" s="1">
        <f>+C48+F48</f>
        <v>0</v>
      </c>
    </row>
    <row r="49" spans="1:9" ht="15">
      <c r="A49" s="197" t="s">
        <v>120</v>
      </c>
      <c r="B49" s="14" t="s">
        <v>121</v>
      </c>
      <c r="C49" s="4">
        <f>SUM(C50:C51)</f>
        <v>0</v>
      </c>
      <c r="D49" s="31"/>
      <c r="E49" s="31"/>
      <c r="F49" s="110"/>
      <c r="G49" s="110"/>
      <c r="H49" s="31"/>
      <c r="I49" s="4">
        <f>SUM(I50:I51)</f>
        <v>0</v>
      </c>
    </row>
    <row r="50" spans="1:9" ht="14.25">
      <c r="A50" s="197" t="s">
        <v>122</v>
      </c>
      <c r="B50" s="14" t="s">
        <v>123</v>
      </c>
      <c r="C50" s="1">
        <f>'Balance Sheet Data'!C43</f>
        <v>0</v>
      </c>
      <c r="D50" s="31"/>
      <c r="E50" s="31"/>
      <c r="F50" s="200">
        <f>+F$10*C50</f>
        <v>0</v>
      </c>
      <c r="G50" s="201"/>
      <c r="H50" s="31"/>
      <c r="I50" s="1">
        <f>+C50+F50</f>
        <v>0</v>
      </c>
    </row>
    <row r="51" spans="1:9" ht="14.25">
      <c r="A51" s="197" t="s">
        <v>124</v>
      </c>
      <c r="B51" s="14" t="s">
        <v>125</v>
      </c>
      <c r="C51" s="1">
        <f>'Balance Sheet Data'!C44</f>
        <v>0</v>
      </c>
      <c r="D51" s="31"/>
      <c r="E51" s="31"/>
      <c r="F51" s="200">
        <f>+F$12*C51</f>
        <v>0</v>
      </c>
      <c r="G51" s="201"/>
      <c r="H51" s="31"/>
      <c r="I51" s="1">
        <f>+C51+F51</f>
        <v>0</v>
      </c>
    </row>
    <row r="52" spans="1:9" ht="15">
      <c r="A52" s="197" t="s">
        <v>126</v>
      </c>
      <c r="B52" s="14" t="s">
        <v>127</v>
      </c>
      <c r="C52" s="4">
        <f>SUM(C53:C54)</f>
        <v>0</v>
      </c>
      <c r="D52" s="31"/>
      <c r="E52" s="31"/>
      <c r="F52" s="110"/>
      <c r="G52" s="110"/>
      <c r="H52" s="31"/>
      <c r="I52" s="4">
        <f>SUM(I53:I54)</f>
        <v>0</v>
      </c>
    </row>
    <row r="53" spans="1:9" ht="14.25">
      <c r="A53" s="197" t="s">
        <v>128</v>
      </c>
      <c r="B53" s="14" t="s">
        <v>129</v>
      </c>
      <c r="C53" s="1">
        <f>'Balance Sheet Data'!C46</f>
        <v>0</v>
      </c>
      <c r="D53" s="31"/>
      <c r="E53" s="31"/>
      <c r="F53" s="200">
        <f>+F$6*C53</f>
        <v>0</v>
      </c>
      <c r="G53" s="201"/>
      <c r="H53" s="31"/>
      <c r="I53" s="1">
        <f>+C53+F53</f>
        <v>0</v>
      </c>
    </row>
    <row r="54" spans="1:9" ht="14.25">
      <c r="A54" s="197" t="s">
        <v>130</v>
      </c>
      <c r="B54" s="14" t="s">
        <v>131</v>
      </c>
      <c r="C54" s="1">
        <f>'Balance Sheet Data'!C47</f>
        <v>0</v>
      </c>
      <c r="D54" s="31"/>
      <c r="E54" s="31"/>
      <c r="F54" s="200">
        <f>+F$12*C54</f>
        <v>0</v>
      </c>
      <c r="G54" s="201"/>
      <c r="H54" s="31"/>
      <c r="I54" s="1">
        <f>+C54+F54</f>
        <v>0</v>
      </c>
    </row>
    <row r="55" spans="1:9" ht="15">
      <c r="A55" s="197" t="s">
        <v>132</v>
      </c>
      <c r="B55" s="14" t="s">
        <v>133</v>
      </c>
      <c r="C55" s="3">
        <f>C56+C60+C64</f>
        <v>0</v>
      </c>
      <c r="D55" s="31"/>
      <c r="E55" s="31"/>
      <c r="F55" s="110"/>
      <c r="G55" s="110"/>
      <c r="H55" s="31"/>
      <c r="I55" s="3">
        <f>I56+I60+I64</f>
        <v>0</v>
      </c>
    </row>
    <row r="56" spans="1:9" ht="15">
      <c r="A56" s="197" t="s">
        <v>134</v>
      </c>
      <c r="B56" s="14" t="s">
        <v>135</v>
      </c>
      <c r="C56" s="4">
        <f>SUM(C57:C59)</f>
        <v>0</v>
      </c>
      <c r="D56" s="31"/>
      <c r="E56" s="31"/>
      <c r="F56" s="110"/>
      <c r="G56" s="110"/>
      <c r="H56" s="31"/>
      <c r="I56" s="4">
        <f>SUM(I57:I59)</f>
        <v>0</v>
      </c>
    </row>
    <row r="57" spans="1:9" ht="14.25">
      <c r="A57" s="197" t="s">
        <v>136</v>
      </c>
      <c r="B57" s="14" t="s">
        <v>137</v>
      </c>
      <c r="C57" s="1">
        <f>'Balance Sheet Data'!C50</f>
        <v>0</v>
      </c>
      <c r="D57" s="31"/>
      <c r="E57" s="31"/>
      <c r="F57" s="200">
        <f>+F$14*C57</f>
        <v>0</v>
      </c>
      <c r="G57" s="201"/>
      <c r="H57" s="31"/>
      <c r="I57" s="1">
        <f>+C57+F57</f>
        <v>0</v>
      </c>
    </row>
    <row r="58" spans="1:9" ht="14.25">
      <c r="A58" s="197" t="s">
        <v>138</v>
      </c>
      <c r="B58" s="14" t="s">
        <v>139</v>
      </c>
      <c r="C58" s="1">
        <f>'Balance Sheet Data'!C51</f>
        <v>0</v>
      </c>
      <c r="D58" s="31"/>
      <c r="E58" s="31"/>
      <c r="F58" s="200">
        <f t="shared" ref="F58:F63" si="0">+F$14*C58</f>
        <v>0</v>
      </c>
      <c r="G58" s="201"/>
      <c r="H58" s="31"/>
      <c r="I58" s="1">
        <f>+C58+F58</f>
        <v>0</v>
      </c>
    </row>
    <row r="59" spans="1:9" ht="14.25">
      <c r="A59" s="197" t="s">
        <v>140</v>
      </c>
      <c r="B59" s="14" t="s">
        <v>141</v>
      </c>
      <c r="C59" s="1">
        <f>'Balance Sheet Data'!C52</f>
        <v>0</v>
      </c>
      <c r="D59" s="31"/>
      <c r="E59" s="31"/>
      <c r="F59" s="200">
        <f t="shared" si="0"/>
        <v>0</v>
      </c>
      <c r="G59" s="201"/>
      <c r="H59" s="31"/>
      <c r="I59" s="1">
        <f>+C59+F59</f>
        <v>0</v>
      </c>
    </row>
    <row r="60" spans="1:9" ht="15">
      <c r="A60" s="197" t="s">
        <v>142</v>
      </c>
      <c r="B60" s="14" t="s">
        <v>143</v>
      </c>
      <c r="C60" s="4">
        <f>SUM(C61:C63)</f>
        <v>0</v>
      </c>
      <c r="D60" s="31"/>
      <c r="E60" s="31"/>
      <c r="F60" s="110"/>
      <c r="G60" s="110"/>
      <c r="H60" s="31"/>
      <c r="I60" s="4">
        <f>SUM(I61:I63)</f>
        <v>0</v>
      </c>
    </row>
    <row r="61" spans="1:9" ht="14.25">
      <c r="A61" s="197" t="s">
        <v>144</v>
      </c>
      <c r="B61" s="14" t="s">
        <v>145</v>
      </c>
      <c r="C61" s="1">
        <f>'Balance Sheet Data'!C54</f>
        <v>0</v>
      </c>
      <c r="D61" s="31"/>
      <c r="E61" s="31"/>
      <c r="F61" s="200">
        <f t="shared" si="0"/>
        <v>0</v>
      </c>
      <c r="G61" s="201"/>
      <c r="H61" s="31"/>
      <c r="I61" s="1">
        <f>+C61+F61</f>
        <v>0</v>
      </c>
    </row>
    <row r="62" spans="1:9" ht="14.25">
      <c r="A62" s="197" t="s">
        <v>146</v>
      </c>
      <c r="B62" s="14" t="s">
        <v>139</v>
      </c>
      <c r="C62" s="1">
        <f>'Balance Sheet Data'!C55</f>
        <v>0</v>
      </c>
      <c r="D62" s="31"/>
      <c r="E62" s="31"/>
      <c r="F62" s="200">
        <f t="shared" si="0"/>
        <v>0</v>
      </c>
      <c r="G62" s="201"/>
      <c r="H62" s="31"/>
      <c r="I62" s="1">
        <f>+C62+F62</f>
        <v>0</v>
      </c>
    </row>
    <row r="63" spans="1:9" ht="14.25">
      <c r="A63" s="197" t="s">
        <v>147</v>
      </c>
      <c r="B63" s="14" t="s">
        <v>141</v>
      </c>
      <c r="C63" s="1">
        <f>'Balance Sheet Data'!C56</f>
        <v>0</v>
      </c>
      <c r="D63" s="31"/>
      <c r="E63" s="31"/>
      <c r="F63" s="200">
        <f t="shared" si="0"/>
        <v>0</v>
      </c>
      <c r="G63" s="201"/>
      <c r="H63" s="31"/>
      <c r="I63" s="1">
        <f>+C63+F63</f>
        <v>0</v>
      </c>
    </row>
    <row r="64" spans="1:9" ht="14.25">
      <c r="A64" s="197" t="s">
        <v>148</v>
      </c>
      <c r="B64" s="14" t="s">
        <v>149</v>
      </c>
      <c r="C64" s="1">
        <f>'Balance Sheet Data'!C57</f>
        <v>0</v>
      </c>
      <c r="D64" s="31"/>
      <c r="E64" s="31"/>
      <c r="F64" s="201"/>
      <c r="G64" s="201"/>
      <c r="H64" s="31"/>
      <c r="I64" s="1">
        <f>+C64+F64</f>
        <v>0</v>
      </c>
    </row>
    <row r="65" spans="1:9" ht="14.25">
      <c r="A65" s="197" t="s">
        <v>150</v>
      </c>
      <c r="B65" s="14" t="s">
        <v>151</v>
      </c>
      <c r="C65" s="1">
        <f>'Balance Sheet Data'!C58</f>
        <v>0</v>
      </c>
      <c r="D65" s="31"/>
      <c r="E65" s="31"/>
      <c r="F65" s="110"/>
      <c r="G65" s="110"/>
      <c r="H65" s="31"/>
      <c r="I65" s="1">
        <f>+C65+F65</f>
        <v>0</v>
      </c>
    </row>
    <row r="66" spans="1:9" ht="15">
      <c r="A66" s="197">
        <v>1.3</v>
      </c>
      <c r="B66" s="14" t="s">
        <v>152</v>
      </c>
      <c r="C66" s="3">
        <f>SUM(C67:C72)</f>
        <v>0</v>
      </c>
      <c r="D66" s="31"/>
      <c r="E66" s="31"/>
      <c r="F66" s="110"/>
      <c r="G66" s="110"/>
      <c r="H66" s="31"/>
      <c r="I66" s="3">
        <f>SUM(I67:I72)</f>
        <v>0</v>
      </c>
    </row>
    <row r="67" spans="1:9" ht="14.25">
      <c r="A67" s="197" t="s">
        <v>153</v>
      </c>
      <c r="B67" s="14" t="s">
        <v>154</v>
      </c>
      <c r="C67" s="1">
        <f>'Balance Sheet Data'!C60</f>
        <v>0</v>
      </c>
      <c r="D67" s="31"/>
      <c r="E67" s="31"/>
      <c r="F67" s="110"/>
      <c r="G67" s="110"/>
      <c r="H67" s="31"/>
      <c r="I67" s="1">
        <f>+C67+F67</f>
        <v>0</v>
      </c>
    </row>
    <row r="68" spans="1:9" ht="14.25">
      <c r="A68" s="197" t="s">
        <v>155</v>
      </c>
      <c r="B68" s="14" t="s">
        <v>156</v>
      </c>
      <c r="C68" s="1">
        <f>'Balance Sheet Data'!C61</f>
        <v>0</v>
      </c>
      <c r="D68" s="31"/>
      <c r="E68" s="31"/>
      <c r="F68" s="110"/>
      <c r="G68" s="110"/>
      <c r="H68" s="31"/>
      <c r="I68" s="1">
        <f t="shared" ref="I68:I72" si="1">+C68+F68</f>
        <v>0</v>
      </c>
    </row>
    <row r="69" spans="1:9" ht="14.25">
      <c r="A69" s="197" t="s">
        <v>157</v>
      </c>
      <c r="B69" s="14" t="s">
        <v>158</v>
      </c>
      <c r="C69" s="1">
        <f>'Balance Sheet Data'!C62</f>
        <v>0</v>
      </c>
      <c r="D69" s="31"/>
      <c r="E69" s="31"/>
      <c r="F69" s="110"/>
      <c r="G69" s="110"/>
      <c r="H69" s="31"/>
      <c r="I69" s="1">
        <f t="shared" si="1"/>
        <v>0</v>
      </c>
    </row>
    <row r="70" spans="1:9" ht="14.25">
      <c r="A70" s="197" t="s">
        <v>159</v>
      </c>
      <c r="B70" s="14" t="s">
        <v>160</v>
      </c>
      <c r="C70" s="1">
        <f>'Balance Sheet Data'!C63</f>
        <v>0</v>
      </c>
      <c r="D70" s="31"/>
      <c r="E70" s="31"/>
      <c r="F70" s="110"/>
      <c r="G70" s="110"/>
      <c r="H70" s="31"/>
      <c r="I70" s="1">
        <f t="shared" si="1"/>
        <v>0</v>
      </c>
    </row>
    <row r="71" spans="1:9" ht="14.25">
      <c r="A71" s="197" t="s">
        <v>161</v>
      </c>
      <c r="B71" s="14" t="s">
        <v>162</v>
      </c>
      <c r="C71" s="1">
        <f>'Balance Sheet Data'!C64</f>
        <v>0</v>
      </c>
      <c r="D71" s="31"/>
      <c r="E71" s="31"/>
      <c r="F71" s="110"/>
      <c r="G71" s="110"/>
      <c r="H71" s="31"/>
      <c r="I71" s="1">
        <f t="shared" si="1"/>
        <v>0</v>
      </c>
    </row>
    <row r="72" spans="1:9" ht="14.25">
      <c r="A72" s="197" t="s">
        <v>163</v>
      </c>
      <c r="B72" s="14" t="s">
        <v>164</v>
      </c>
      <c r="C72" s="1">
        <f>'Balance Sheet Data'!C65</f>
        <v>0</v>
      </c>
      <c r="D72" s="31"/>
      <c r="E72" s="31"/>
      <c r="F72" s="110"/>
      <c r="G72" s="110"/>
      <c r="H72" s="31"/>
      <c r="I72" s="1">
        <f t="shared" si="1"/>
        <v>0</v>
      </c>
    </row>
    <row r="73" spans="1:9" ht="15">
      <c r="A73" s="197">
        <v>1.4</v>
      </c>
      <c r="B73" s="14" t="s">
        <v>165</v>
      </c>
      <c r="C73" s="3">
        <f>SUM(C74:C77)</f>
        <v>0</v>
      </c>
      <c r="D73" s="31"/>
      <c r="E73" s="31"/>
      <c r="F73" s="110"/>
      <c r="G73" s="110"/>
      <c r="H73" s="31"/>
      <c r="I73" s="3">
        <f>SUM(I74:I77)</f>
        <v>0</v>
      </c>
    </row>
    <row r="74" spans="1:9" ht="14.25">
      <c r="A74" s="197" t="s">
        <v>166</v>
      </c>
      <c r="B74" s="14" t="s">
        <v>167</v>
      </c>
      <c r="C74" s="1">
        <f>'Balance Sheet Data'!C67</f>
        <v>0</v>
      </c>
      <c r="D74" s="31"/>
      <c r="E74" s="31"/>
      <c r="F74" s="110"/>
      <c r="G74" s="110"/>
      <c r="H74" s="31"/>
      <c r="I74" s="1">
        <f>+C74+F74</f>
        <v>0</v>
      </c>
    </row>
    <row r="75" spans="1:9" ht="14.25">
      <c r="A75" s="197" t="s">
        <v>168</v>
      </c>
      <c r="B75" s="14" t="s">
        <v>169</v>
      </c>
      <c r="C75" s="1">
        <f>'Balance Sheet Data'!C68</f>
        <v>0</v>
      </c>
      <c r="D75" s="31"/>
      <c r="E75" s="31"/>
      <c r="F75" s="110"/>
      <c r="G75" s="110"/>
      <c r="H75" s="31"/>
      <c r="I75" s="1">
        <f t="shared" ref="I75:I78" si="2">+C75+F75</f>
        <v>0</v>
      </c>
    </row>
    <row r="76" spans="1:9" ht="14.25">
      <c r="A76" s="197" t="s">
        <v>170</v>
      </c>
      <c r="B76" s="14" t="s">
        <v>171</v>
      </c>
      <c r="C76" s="1">
        <f>'Balance Sheet Data'!C69</f>
        <v>0</v>
      </c>
      <c r="D76" s="31"/>
      <c r="E76" s="31"/>
      <c r="F76" s="110"/>
      <c r="G76" s="110"/>
      <c r="H76" s="31"/>
      <c r="I76" s="1">
        <f t="shared" si="2"/>
        <v>0</v>
      </c>
    </row>
    <row r="77" spans="1:9" ht="14.25">
      <c r="A77" s="197" t="s">
        <v>172</v>
      </c>
      <c r="B77" s="14" t="s">
        <v>173</v>
      </c>
      <c r="C77" s="1">
        <f>'Balance Sheet Data'!C70</f>
        <v>0</v>
      </c>
      <c r="D77" s="31"/>
      <c r="E77" s="31"/>
      <c r="F77" s="110"/>
      <c r="G77" s="110"/>
      <c r="H77" s="31"/>
      <c r="I77" s="1">
        <f t="shared" si="2"/>
        <v>0</v>
      </c>
    </row>
    <row r="78" spans="1:9" ht="14.25">
      <c r="A78" s="197">
        <v>1.5</v>
      </c>
      <c r="B78" s="14" t="s">
        <v>174</v>
      </c>
      <c r="C78" s="1">
        <f>'Balance Sheet Data'!C71</f>
        <v>0</v>
      </c>
      <c r="D78" s="31"/>
      <c r="E78" s="31"/>
      <c r="F78" s="110"/>
      <c r="G78" s="110"/>
      <c r="H78" s="31"/>
      <c r="I78" s="1">
        <f t="shared" si="2"/>
        <v>0</v>
      </c>
    </row>
    <row r="79" spans="1:9" ht="15">
      <c r="A79" s="197">
        <v>1.6</v>
      </c>
      <c r="B79" s="14" t="s">
        <v>175</v>
      </c>
      <c r="C79" s="3">
        <f>SUM(C80:C81)</f>
        <v>0</v>
      </c>
      <c r="D79" s="31"/>
      <c r="E79" s="31"/>
      <c r="F79" s="110"/>
      <c r="G79" s="110"/>
      <c r="H79" s="31"/>
      <c r="I79" s="3">
        <f>SUM(I80:I81)</f>
        <v>0</v>
      </c>
    </row>
    <row r="80" spans="1:9" ht="14.25">
      <c r="A80" s="197" t="s">
        <v>176</v>
      </c>
      <c r="B80" s="14" t="s">
        <v>177</v>
      </c>
      <c r="C80" s="1">
        <f>'Balance Sheet Data'!C73</f>
        <v>0</v>
      </c>
      <c r="D80" s="31"/>
      <c r="E80" s="31"/>
      <c r="F80" s="110"/>
      <c r="G80" s="110"/>
      <c r="H80" s="31"/>
      <c r="I80" s="1">
        <f>+C80+F80</f>
        <v>0</v>
      </c>
    </row>
    <row r="81" spans="1:9" ht="14.25">
      <c r="A81" s="197" t="s">
        <v>178</v>
      </c>
      <c r="B81" s="14" t="s">
        <v>179</v>
      </c>
      <c r="C81" s="1">
        <f>'Balance Sheet Data'!C74</f>
        <v>0</v>
      </c>
      <c r="D81" s="31"/>
      <c r="E81" s="31"/>
      <c r="F81" s="110"/>
      <c r="G81" s="110"/>
      <c r="H81" s="31"/>
      <c r="I81" s="1">
        <f>+C81+F81</f>
        <v>0</v>
      </c>
    </row>
    <row r="82" spans="1:9" ht="15.75">
      <c r="A82" s="196">
        <v>2</v>
      </c>
      <c r="B82" s="26" t="s">
        <v>180</v>
      </c>
      <c r="C82" s="131">
        <f>C83+C96+C97+C104+C111</f>
        <v>0</v>
      </c>
      <c r="D82" s="31"/>
      <c r="E82" s="31"/>
      <c r="F82" s="110"/>
      <c r="G82" s="110"/>
      <c r="H82" s="31"/>
      <c r="I82" s="131">
        <f>I83+I96+I97+I104+I111</f>
        <v>0</v>
      </c>
    </row>
    <row r="83" spans="1:9" ht="15">
      <c r="A83" s="197">
        <v>2.1</v>
      </c>
      <c r="B83" s="14" t="s">
        <v>181</v>
      </c>
      <c r="C83" s="3">
        <f>C84+C87+C90+C93</f>
        <v>0</v>
      </c>
      <c r="D83" s="31"/>
      <c r="E83" s="31"/>
      <c r="F83" s="110"/>
      <c r="G83" s="110"/>
      <c r="H83" s="31"/>
      <c r="I83" s="3">
        <f>I84+I87+I90+I93</f>
        <v>0</v>
      </c>
    </row>
    <row r="84" spans="1:9" ht="15">
      <c r="A84" s="197" t="s">
        <v>182</v>
      </c>
      <c r="B84" s="14" t="s">
        <v>183</v>
      </c>
      <c r="C84" s="3">
        <f>SUM(C85:C86)</f>
        <v>0</v>
      </c>
      <c r="D84" s="31"/>
      <c r="E84" s="31"/>
      <c r="F84" s="110"/>
      <c r="G84" s="110"/>
      <c r="H84" s="31"/>
      <c r="I84" s="3">
        <f>SUM(I85:I86)</f>
        <v>0</v>
      </c>
    </row>
    <row r="85" spans="1:9" ht="14.25">
      <c r="A85" s="197" t="s">
        <v>184</v>
      </c>
      <c r="B85" s="14" t="s">
        <v>185</v>
      </c>
      <c r="C85" s="1">
        <f>'Balance Sheet Data'!C78</f>
        <v>0</v>
      </c>
      <c r="D85" s="31"/>
      <c r="E85" s="31"/>
      <c r="F85" s="110"/>
      <c r="G85" s="110"/>
      <c r="H85" s="31"/>
      <c r="I85" s="1">
        <f>+C85+F85</f>
        <v>0</v>
      </c>
    </row>
    <row r="86" spans="1:9" ht="14.25">
      <c r="A86" s="197" t="s">
        <v>186</v>
      </c>
      <c r="B86" s="14" t="s">
        <v>187</v>
      </c>
      <c r="C86" s="1">
        <f>'Balance Sheet Data'!C79</f>
        <v>0</v>
      </c>
      <c r="D86" s="31"/>
      <c r="E86" s="31"/>
      <c r="F86" s="110"/>
      <c r="G86" s="110"/>
      <c r="H86" s="31"/>
      <c r="I86" s="1">
        <f>+C86+F86</f>
        <v>0</v>
      </c>
    </row>
    <row r="87" spans="1:9" ht="15">
      <c r="A87" s="197" t="s">
        <v>188</v>
      </c>
      <c r="B87" s="14" t="s">
        <v>189</v>
      </c>
      <c r="C87" s="3">
        <f>SUM(C88:C89)</f>
        <v>0</v>
      </c>
      <c r="D87" s="31"/>
      <c r="E87" s="31"/>
      <c r="F87" s="110"/>
      <c r="G87" s="110"/>
      <c r="H87" s="31"/>
      <c r="I87" s="3">
        <f>SUM(I88:I89)</f>
        <v>0</v>
      </c>
    </row>
    <row r="88" spans="1:9" ht="14.25">
      <c r="A88" s="197" t="s">
        <v>190</v>
      </c>
      <c r="B88" s="14" t="s">
        <v>185</v>
      </c>
      <c r="C88" s="1">
        <f>'Balance Sheet Data'!C81</f>
        <v>0</v>
      </c>
      <c r="D88" s="31"/>
      <c r="E88" s="31"/>
      <c r="F88" s="110"/>
      <c r="G88" s="110"/>
      <c r="H88" s="31"/>
      <c r="I88" s="1">
        <f>+C88+F88</f>
        <v>0</v>
      </c>
    </row>
    <row r="89" spans="1:9" ht="14.25">
      <c r="A89" s="197" t="s">
        <v>191</v>
      </c>
      <c r="B89" s="14" t="s">
        <v>187</v>
      </c>
      <c r="C89" s="1">
        <f>'Balance Sheet Data'!C82</f>
        <v>0</v>
      </c>
      <c r="D89" s="31"/>
      <c r="E89" s="31"/>
      <c r="F89" s="110"/>
      <c r="G89" s="110"/>
      <c r="H89" s="31"/>
      <c r="I89" s="1">
        <f>+C89+F89</f>
        <v>0</v>
      </c>
    </row>
    <row r="90" spans="1:9" ht="15">
      <c r="A90" s="197" t="s">
        <v>192</v>
      </c>
      <c r="B90" s="14" t="s">
        <v>193</v>
      </c>
      <c r="C90" s="3">
        <f>SUM(C91:C92)</f>
        <v>0</v>
      </c>
      <c r="D90" s="31"/>
      <c r="E90" s="31"/>
      <c r="F90" s="110"/>
      <c r="G90" s="110"/>
      <c r="H90" s="31"/>
      <c r="I90" s="3">
        <f>SUM(I91:I92)</f>
        <v>0</v>
      </c>
    </row>
    <row r="91" spans="1:9" ht="14.25">
      <c r="A91" s="197" t="s">
        <v>194</v>
      </c>
      <c r="B91" s="14" t="s">
        <v>185</v>
      </c>
      <c r="C91" s="1">
        <f>'Balance Sheet Data'!C84</f>
        <v>0</v>
      </c>
      <c r="D91" s="31"/>
      <c r="E91" s="31"/>
      <c r="F91" s="110"/>
      <c r="G91" s="110"/>
      <c r="H91" s="31"/>
      <c r="I91" s="1">
        <f t="shared" ref="I91:I92" si="3">+C91+F91</f>
        <v>0</v>
      </c>
    </row>
    <row r="92" spans="1:9" ht="14.25">
      <c r="A92" s="197" t="s">
        <v>195</v>
      </c>
      <c r="B92" s="14" t="s">
        <v>196</v>
      </c>
      <c r="C92" s="1">
        <f>'Balance Sheet Data'!C85</f>
        <v>0</v>
      </c>
      <c r="D92" s="31"/>
      <c r="E92" s="31"/>
      <c r="F92" s="110"/>
      <c r="G92" s="110"/>
      <c r="H92" s="31"/>
      <c r="I92" s="1">
        <f t="shared" si="3"/>
        <v>0</v>
      </c>
    </row>
    <row r="93" spans="1:9" ht="15">
      <c r="A93" s="197" t="s">
        <v>197</v>
      </c>
      <c r="B93" s="14" t="s">
        <v>198</v>
      </c>
      <c r="C93" s="3">
        <f>SUM(C94:C95)</f>
        <v>0</v>
      </c>
      <c r="D93" s="31"/>
      <c r="E93" s="31"/>
      <c r="F93" s="110"/>
      <c r="G93" s="110"/>
      <c r="H93" s="31"/>
      <c r="I93" s="3">
        <f>SUM(I94:I95)</f>
        <v>0</v>
      </c>
    </row>
    <row r="94" spans="1:9" ht="14.25">
      <c r="A94" s="197" t="s">
        <v>199</v>
      </c>
      <c r="B94" s="14" t="s">
        <v>185</v>
      </c>
      <c r="C94" s="1">
        <f>'Balance Sheet Data'!C87</f>
        <v>0</v>
      </c>
      <c r="D94" s="31"/>
      <c r="E94" s="31"/>
      <c r="F94" s="110"/>
      <c r="G94" s="110"/>
      <c r="H94" s="31"/>
      <c r="I94" s="1">
        <f t="shared" ref="I94:I96" si="4">+C94+F94</f>
        <v>0</v>
      </c>
    </row>
    <row r="95" spans="1:9" ht="14.25">
      <c r="A95" s="197" t="s">
        <v>200</v>
      </c>
      <c r="B95" s="14" t="s">
        <v>196</v>
      </c>
      <c r="C95" s="1">
        <f>'Balance Sheet Data'!C88</f>
        <v>0</v>
      </c>
      <c r="D95" s="31"/>
      <c r="E95" s="31"/>
      <c r="F95" s="110"/>
      <c r="G95" s="110"/>
      <c r="H95" s="31"/>
      <c r="I95" s="1">
        <f t="shared" si="4"/>
        <v>0</v>
      </c>
    </row>
    <row r="96" spans="1:9" ht="14.25">
      <c r="A96" s="197">
        <v>2.2000000000000002</v>
      </c>
      <c r="B96" s="14" t="s">
        <v>201</v>
      </c>
      <c r="C96" s="1">
        <f>'Balance Sheet Data'!C89</f>
        <v>0</v>
      </c>
      <c r="D96" s="31"/>
      <c r="E96" s="31"/>
      <c r="F96" s="110"/>
      <c r="G96" s="110"/>
      <c r="H96" s="31"/>
      <c r="I96" s="1">
        <f t="shared" si="4"/>
        <v>0</v>
      </c>
    </row>
    <row r="97" spans="1:9" ht="15">
      <c r="A97" s="197">
        <v>2.2999999999999998</v>
      </c>
      <c r="B97" s="14" t="s">
        <v>202</v>
      </c>
      <c r="C97" s="3">
        <f>C98+C99+C100+C103</f>
        <v>0</v>
      </c>
      <c r="D97" s="31"/>
      <c r="E97" s="31"/>
      <c r="F97" s="110"/>
      <c r="G97" s="110"/>
      <c r="H97" s="31"/>
      <c r="I97" s="3">
        <f>I98+I99+I100+I103</f>
        <v>0</v>
      </c>
    </row>
    <row r="98" spans="1:9" ht="14.25">
      <c r="A98" s="197" t="s">
        <v>203</v>
      </c>
      <c r="B98" s="14" t="s">
        <v>204</v>
      </c>
      <c r="C98" s="1">
        <f>'Balance Sheet Data'!C91</f>
        <v>0</v>
      </c>
      <c r="D98" s="31"/>
      <c r="E98" s="31"/>
      <c r="F98" s="110"/>
      <c r="G98" s="110"/>
      <c r="H98" s="31"/>
      <c r="I98" s="1">
        <f t="shared" ref="I98:I99" si="5">+C98+F98</f>
        <v>0</v>
      </c>
    </row>
    <row r="99" spans="1:9" ht="14.25">
      <c r="A99" s="197" t="s">
        <v>205</v>
      </c>
      <c r="B99" s="14" t="s">
        <v>206</v>
      </c>
      <c r="C99" s="1">
        <f>'Balance Sheet Data'!C92</f>
        <v>0</v>
      </c>
      <c r="D99" s="31"/>
      <c r="E99" s="31"/>
      <c r="F99" s="110"/>
      <c r="G99" s="110"/>
      <c r="H99" s="31"/>
      <c r="I99" s="1">
        <f t="shared" si="5"/>
        <v>0</v>
      </c>
    </row>
    <row r="100" spans="1:9" ht="15">
      <c r="A100" s="197" t="s">
        <v>207</v>
      </c>
      <c r="B100" s="14" t="s">
        <v>208</v>
      </c>
      <c r="C100" s="3">
        <f>SUM(C101:C102)</f>
        <v>0</v>
      </c>
      <c r="D100" s="31"/>
      <c r="E100" s="31"/>
      <c r="F100" s="110"/>
      <c r="G100" s="110"/>
      <c r="H100" s="31"/>
      <c r="I100" s="3">
        <f>SUM(I101:I102)</f>
        <v>0</v>
      </c>
    </row>
    <row r="101" spans="1:9" ht="14.25">
      <c r="A101" s="197" t="s">
        <v>209</v>
      </c>
      <c r="B101" s="14" t="s">
        <v>210</v>
      </c>
      <c r="C101" s="1">
        <f>'Balance Sheet Data'!C94</f>
        <v>0</v>
      </c>
      <c r="D101" s="31"/>
      <c r="E101" s="31"/>
      <c r="F101" s="110"/>
      <c r="G101" s="110"/>
      <c r="H101" s="31"/>
      <c r="I101" s="1">
        <f t="shared" ref="I101:I103" si="6">+C101+F101</f>
        <v>0</v>
      </c>
    </row>
    <row r="102" spans="1:9" ht="14.25">
      <c r="A102" s="197" t="s">
        <v>211</v>
      </c>
      <c r="B102" s="14" t="s">
        <v>212</v>
      </c>
      <c r="C102" s="1">
        <f>'Balance Sheet Data'!C95</f>
        <v>0</v>
      </c>
      <c r="D102" s="31"/>
      <c r="E102" s="31"/>
      <c r="F102" s="110"/>
      <c r="G102" s="110"/>
      <c r="H102" s="31"/>
      <c r="I102" s="1">
        <f t="shared" si="6"/>
        <v>0</v>
      </c>
    </row>
    <row r="103" spans="1:9" ht="14.25">
      <c r="A103" s="197" t="s">
        <v>213</v>
      </c>
      <c r="B103" s="14" t="s">
        <v>214</v>
      </c>
      <c r="C103" s="1">
        <f>'Balance Sheet Data'!C96</f>
        <v>0</v>
      </c>
      <c r="D103" s="31"/>
      <c r="E103" s="31"/>
      <c r="F103" s="110"/>
      <c r="G103" s="110"/>
      <c r="H103" s="31"/>
      <c r="I103" s="1">
        <f t="shared" si="6"/>
        <v>0</v>
      </c>
    </row>
    <row r="104" spans="1:9" ht="15">
      <c r="A104" s="197">
        <v>2.4</v>
      </c>
      <c r="B104" s="14" t="s">
        <v>215</v>
      </c>
      <c r="C104" s="3">
        <f>SUM(C105:C106)</f>
        <v>0</v>
      </c>
      <c r="D104" s="31"/>
      <c r="E104" s="31"/>
      <c r="F104" s="110"/>
      <c r="G104" s="110"/>
      <c r="H104" s="31"/>
      <c r="I104" s="3">
        <f>SUM(I105:I106)</f>
        <v>0</v>
      </c>
    </row>
    <row r="105" spans="1:9" ht="14.25">
      <c r="A105" s="197" t="s">
        <v>216</v>
      </c>
      <c r="B105" s="14" t="s">
        <v>217</v>
      </c>
      <c r="C105" s="1">
        <f>'Balance Sheet Data'!C98</f>
        <v>0</v>
      </c>
      <c r="D105" s="31"/>
      <c r="E105" s="31"/>
      <c r="F105" s="110"/>
      <c r="G105" s="110"/>
      <c r="H105" s="31"/>
      <c r="I105" s="1">
        <f>+C105+F105</f>
        <v>0</v>
      </c>
    </row>
    <row r="106" spans="1:9" ht="14.25">
      <c r="A106" s="197" t="s">
        <v>218</v>
      </c>
      <c r="B106" s="14" t="s">
        <v>219</v>
      </c>
      <c r="C106" s="5">
        <f>C107+C110</f>
        <v>0</v>
      </c>
      <c r="D106" s="31"/>
      <c r="E106" s="31"/>
      <c r="F106" s="110"/>
      <c r="G106" s="110"/>
      <c r="H106" s="31"/>
      <c r="I106" s="5">
        <f>I107+I110</f>
        <v>0</v>
      </c>
    </row>
    <row r="107" spans="1:9" ht="15">
      <c r="A107" s="197" t="s">
        <v>220</v>
      </c>
      <c r="B107" s="14" t="s">
        <v>221</v>
      </c>
      <c r="C107" s="4">
        <f>SUM(C108:C109)</f>
        <v>0</v>
      </c>
      <c r="D107" s="31"/>
      <c r="E107" s="31"/>
      <c r="F107" s="110"/>
      <c r="G107" s="110"/>
      <c r="H107" s="31"/>
      <c r="I107" s="4">
        <f>SUM(I108:I109)</f>
        <v>0</v>
      </c>
    </row>
    <row r="108" spans="1:9" ht="14.25">
      <c r="A108" s="197" t="s">
        <v>222</v>
      </c>
      <c r="B108" s="14" t="s">
        <v>223</v>
      </c>
      <c r="C108" s="1">
        <f>'Balance Sheet Data'!C101</f>
        <v>0</v>
      </c>
      <c r="D108" s="31"/>
      <c r="E108" s="31"/>
      <c r="F108" s="110"/>
      <c r="G108" s="110"/>
      <c r="H108" s="31"/>
      <c r="I108" s="1">
        <f t="shared" ref="I108:I110" si="7">+C108+F108</f>
        <v>0</v>
      </c>
    </row>
    <row r="109" spans="1:9" ht="14.25">
      <c r="A109" s="197" t="s">
        <v>224</v>
      </c>
      <c r="B109" s="14" t="s">
        <v>225</v>
      </c>
      <c r="C109" s="1">
        <f>'Balance Sheet Data'!C102</f>
        <v>0</v>
      </c>
      <c r="D109" s="31"/>
      <c r="E109" s="31"/>
      <c r="F109" s="110"/>
      <c r="G109" s="110"/>
      <c r="H109" s="31"/>
      <c r="I109" s="1">
        <f t="shared" si="7"/>
        <v>0</v>
      </c>
    </row>
    <row r="110" spans="1:9" ht="14.25">
      <c r="A110" s="197" t="s">
        <v>226</v>
      </c>
      <c r="B110" s="14" t="s">
        <v>227</v>
      </c>
      <c r="C110" s="1">
        <f>'Balance Sheet Data'!C103</f>
        <v>0</v>
      </c>
      <c r="D110" s="31"/>
      <c r="E110" s="31"/>
      <c r="F110" s="110"/>
      <c r="G110" s="110"/>
      <c r="H110" s="31"/>
      <c r="I110" s="1">
        <f t="shared" si="7"/>
        <v>0</v>
      </c>
    </row>
    <row r="111" spans="1:9" ht="15">
      <c r="A111" s="197">
        <v>2.5</v>
      </c>
      <c r="B111" s="14" t="s">
        <v>228</v>
      </c>
      <c r="C111" s="3">
        <f>SUM(C112:C113)</f>
        <v>0</v>
      </c>
      <c r="D111" s="31"/>
      <c r="E111" s="31"/>
      <c r="F111" s="110"/>
      <c r="G111" s="110"/>
      <c r="H111" s="31"/>
      <c r="I111" s="3">
        <f>SUM(I112:I113)</f>
        <v>0</v>
      </c>
    </row>
    <row r="112" spans="1:9" ht="14.25">
      <c r="A112" s="197" t="s">
        <v>229</v>
      </c>
      <c r="B112" s="14" t="s">
        <v>230</v>
      </c>
      <c r="C112" s="1">
        <f>'Balance Sheet Data'!C105</f>
        <v>0</v>
      </c>
      <c r="D112" s="31"/>
      <c r="E112" s="31"/>
      <c r="F112" s="110"/>
      <c r="G112" s="110"/>
      <c r="H112" s="31"/>
      <c r="I112" s="1">
        <f t="shared" ref="I112:I113" si="8">+C112+F112</f>
        <v>0</v>
      </c>
    </row>
    <row r="113" spans="1:9" ht="14.25">
      <c r="A113" s="197" t="s">
        <v>231</v>
      </c>
      <c r="B113" s="14" t="s">
        <v>232</v>
      </c>
      <c r="C113" s="1">
        <f>'Balance Sheet Data'!C106</f>
        <v>0</v>
      </c>
      <c r="D113" s="31"/>
      <c r="E113" s="31"/>
      <c r="F113" s="110"/>
      <c r="G113" s="110"/>
      <c r="H113" s="31"/>
      <c r="I113" s="1">
        <f t="shared" si="8"/>
        <v>0</v>
      </c>
    </row>
    <row r="114" spans="1:9" ht="15.75">
      <c r="A114" s="196">
        <v>3</v>
      </c>
      <c r="B114" s="26" t="s">
        <v>233</v>
      </c>
      <c r="C114" s="128">
        <f>C115+C118+C119+C127+C128</f>
        <v>0</v>
      </c>
      <c r="D114" s="31"/>
      <c r="E114" s="31"/>
      <c r="F114" s="110"/>
      <c r="G114" s="110"/>
      <c r="H114" s="31"/>
      <c r="I114" s="128">
        <f>I115+I118+I119+I127+I128</f>
        <v>0</v>
      </c>
    </row>
    <row r="115" spans="1:9" ht="15">
      <c r="A115" s="197">
        <v>3.1</v>
      </c>
      <c r="B115" s="14" t="s">
        <v>234</v>
      </c>
      <c r="C115" s="3">
        <f>SUM(C116:C117)</f>
        <v>0</v>
      </c>
      <c r="D115" s="31"/>
      <c r="E115" s="31"/>
      <c r="F115" s="110"/>
      <c r="G115" s="110"/>
      <c r="H115" s="31"/>
      <c r="I115" s="3">
        <f>SUM(I116:I117)</f>
        <v>0</v>
      </c>
    </row>
    <row r="116" spans="1:9" ht="14.25">
      <c r="A116" s="197" t="s">
        <v>235</v>
      </c>
      <c r="B116" s="14" t="s">
        <v>236</v>
      </c>
      <c r="C116" s="1">
        <f>'Balance Sheet Data'!C109</f>
        <v>0</v>
      </c>
      <c r="D116" s="31"/>
      <c r="E116" s="31"/>
      <c r="F116" s="110"/>
      <c r="G116" s="110"/>
      <c r="H116" s="31"/>
      <c r="I116" s="1">
        <f t="shared" ref="I116:I118" si="9">+C116+F116</f>
        <v>0</v>
      </c>
    </row>
    <row r="117" spans="1:9" ht="14.25">
      <c r="A117" s="197" t="s">
        <v>237</v>
      </c>
      <c r="B117" s="14" t="s">
        <v>238</v>
      </c>
      <c r="C117" s="1">
        <f>'Balance Sheet Data'!C110</f>
        <v>0</v>
      </c>
      <c r="D117" s="31"/>
      <c r="E117" s="31"/>
      <c r="F117" s="110"/>
      <c r="G117" s="110"/>
      <c r="H117" s="31"/>
      <c r="I117" s="1">
        <f t="shared" si="9"/>
        <v>0</v>
      </c>
    </row>
    <row r="118" spans="1:9" ht="14.25">
      <c r="A118" s="197">
        <v>3.2</v>
      </c>
      <c r="B118" s="14" t="s">
        <v>239</v>
      </c>
      <c r="C118" s="1">
        <f>'Balance Sheet Data'!C111</f>
        <v>0</v>
      </c>
      <c r="D118" s="31"/>
      <c r="E118" s="31"/>
      <c r="F118" s="110"/>
      <c r="G118" s="110"/>
      <c r="H118" s="31"/>
      <c r="I118" s="1">
        <f t="shared" si="9"/>
        <v>0</v>
      </c>
    </row>
    <row r="119" spans="1:9" ht="15">
      <c r="A119" s="197">
        <v>3.3</v>
      </c>
      <c r="B119" s="14" t="s">
        <v>240</v>
      </c>
      <c r="C119" s="3">
        <f>C120+C121+C122+C125+C126</f>
        <v>0</v>
      </c>
      <c r="D119" s="31"/>
      <c r="E119" s="31"/>
      <c r="F119" s="110"/>
      <c r="G119" s="110"/>
      <c r="H119" s="31"/>
      <c r="I119" s="3">
        <f>I120+I121+I122+I125+I126</f>
        <v>0</v>
      </c>
    </row>
    <row r="120" spans="1:9" ht="14.25">
      <c r="A120" s="197" t="s">
        <v>241</v>
      </c>
      <c r="B120" s="14" t="s">
        <v>242</v>
      </c>
      <c r="C120" s="1">
        <f>'Balance Sheet Data'!C113</f>
        <v>0</v>
      </c>
      <c r="D120" s="31"/>
      <c r="E120" s="31"/>
      <c r="F120" s="110"/>
      <c r="G120" s="110"/>
      <c r="H120" s="31"/>
      <c r="I120" s="1">
        <f t="shared" ref="I120:I121" si="10">+C120+F120</f>
        <v>0</v>
      </c>
    </row>
    <row r="121" spans="1:9" ht="14.25">
      <c r="A121" s="197" t="s">
        <v>243</v>
      </c>
      <c r="B121" s="14" t="s">
        <v>244</v>
      </c>
      <c r="C121" s="1">
        <f>'Balance Sheet Data'!C114</f>
        <v>0</v>
      </c>
      <c r="D121" s="31"/>
      <c r="E121" s="31"/>
      <c r="F121" s="110"/>
      <c r="G121" s="110"/>
      <c r="H121" s="31"/>
      <c r="I121" s="1">
        <f t="shared" si="10"/>
        <v>0</v>
      </c>
    </row>
    <row r="122" spans="1:9" ht="15">
      <c r="A122" s="197" t="s">
        <v>245</v>
      </c>
      <c r="B122" s="14" t="s">
        <v>246</v>
      </c>
      <c r="C122" s="3">
        <f>SUM(C123:C124)</f>
        <v>0</v>
      </c>
      <c r="D122" s="31"/>
      <c r="E122" s="31"/>
      <c r="F122" s="110"/>
      <c r="G122" s="110"/>
      <c r="H122" s="31"/>
      <c r="I122" s="3">
        <f>SUM(I123:I124)</f>
        <v>0</v>
      </c>
    </row>
    <row r="123" spans="1:9" ht="14.25">
      <c r="A123" s="197" t="s">
        <v>247</v>
      </c>
      <c r="B123" s="14" t="s">
        <v>248</v>
      </c>
      <c r="C123" s="1">
        <f>'Balance Sheet Data'!C116</f>
        <v>0</v>
      </c>
      <c r="D123" s="31"/>
      <c r="E123" s="31"/>
      <c r="F123" s="200">
        <f>SUM(F38:F81)</f>
        <v>0</v>
      </c>
      <c r="G123" s="110"/>
      <c r="H123" s="31"/>
      <c r="I123" s="1">
        <f>+C123+F123</f>
        <v>0</v>
      </c>
    </row>
    <row r="124" spans="1:9" ht="14.25">
      <c r="A124" s="197" t="s">
        <v>249</v>
      </c>
      <c r="B124" s="14" t="s">
        <v>250</v>
      </c>
      <c r="C124" s="1">
        <f>'Balance Sheet Data'!C117</f>
        <v>0</v>
      </c>
      <c r="D124" s="31"/>
      <c r="E124" s="31"/>
      <c r="F124" s="110"/>
      <c r="G124" s="110"/>
      <c r="H124" s="31"/>
      <c r="I124" s="1">
        <f t="shared" ref="I124:I128" si="11">+C124+F124</f>
        <v>0</v>
      </c>
    </row>
    <row r="125" spans="1:9" ht="14.25">
      <c r="A125" s="197" t="s">
        <v>251</v>
      </c>
      <c r="B125" s="14" t="s">
        <v>252</v>
      </c>
      <c r="C125" s="1">
        <f>'Balance Sheet Data'!C118</f>
        <v>0</v>
      </c>
      <c r="D125" s="31"/>
      <c r="E125" s="31"/>
      <c r="F125" s="110"/>
      <c r="G125" s="110"/>
      <c r="H125" s="31"/>
      <c r="I125" s="1">
        <f t="shared" si="11"/>
        <v>0</v>
      </c>
    </row>
    <row r="126" spans="1:9" ht="14.25">
      <c r="A126" s="197" t="s">
        <v>253</v>
      </c>
      <c r="B126" s="14" t="s">
        <v>254</v>
      </c>
      <c r="C126" s="1">
        <f>'Balance Sheet Data'!C119</f>
        <v>0</v>
      </c>
      <c r="D126" s="31"/>
      <c r="E126" s="31"/>
      <c r="F126" s="110"/>
      <c r="G126" s="110"/>
      <c r="H126" s="31"/>
      <c r="I126" s="1">
        <f t="shared" si="11"/>
        <v>0</v>
      </c>
    </row>
    <row r="127" spans="1:9" ht="14.25">
      <c r="A127" s="197">
        <v>3.4</v>
      </c>
      <c r="B127" s="14" t="s">
        <v>255</v>
      </c>
      <c r="C127" s="1">
        <f>'Balance Sheet Data'!C120</f>
        <v>0</v>
      </c>
      <c r="D127" s="31"/>
      <c r="E127" s="31"/>
      <c r="F127" s="110"/>
      <c r="G127" s="201"/>
      <c r="H127" s="31"/>
      <c r="I127" s="1">
        <f t="shared" si="11"/>
        <v>0</v>
      </c>
    </row>
    <row r="128" spans="1:9" ht="14.25">
      <c r="A128" s="197">
        <v>3.5</v>
      </c>
      <c r="B128" s="14" t="s">
        <v>256</v>
      </c>
      <c r="C128" s="1">
        <f>'Balance Sheet Data'!C121</f>
        <v>0</v>
      </c>
      <c r="D128" s="31"/>
      <c r="E128" s="31"/>
      <c r="F128" s="110"/>
      <c r="G128" s="110"/>
      <c r="H128" s="31"/>
      <c r="I128" s="1">
        <f t="shared" si="11"/>
        <v>0</v>
      </c>
    </row>
    <row r="129" spans="1:11" ht="14.25">
      <c r="A129" s="31"/>
      <c r="B129" s="31"/>
      <c r="C129" s="31"/>
      <c r="D129" s="31"/>
      <c r="E129" s="31"/>
      <c r="F129" s="110"/>
      <c r="G129" s="110"/>
      <c r="H129" s="31"/>
      <c r="I129" s="31"/>
      <c r="J129" s="31"/>
      <c r="K129" s="31"/>
    </row>
    <row r="130" spans="1:11" ht="15.75">
      <c r="A130" s="197" t="s">
        <v>377</v>
      </c>
      <c r="B130" s="12" t="s">
        <v>378</v>
      </c>
      <c r="C130" s="2">
        <f>+C82+C114</f>
        <v>0</v>
      </c>
      <c r="D130" s="31"/>
      <c r="E130" s="31"/>
      <c r="F130" s="110"/>
      <c r="G130" s="110"/>
      <c r="H130" s="31"/>
      <c r="I130" s="2">
        <f>+I82+I114</f>
        <v>0</v>
      </c>
      <c r="J130" s="31"/>
      <c r="K130" s="31"/>
    </row>
    <row r="131" spans="1:11" ht="14.25">
      <c r="A131" s="31"/>
      <c r="B131" s="31"/>
      <c r="C131" s="31"/>
      <c r="D131" s="31"/>
      <c r="E131" s="31"/>
      <c r="F131" s="110"/>
      <c r="G131" s="110"/>
      <c r="H131" s="31"/>
      <c r="I131" s="31"/>
      <c r="J131" s="31"/>
      <c r="K131" s="31"/>
    </row>
    <row r="132" spans="1:11" ht="15.75">
      <c r="A132" s="68" t="s">
        <v>379</v>
      </c>
      <c r="B132" s="12" t="s">
        <v>380</v>
      </c>
      <c r="C132" s="2">
        <f>+C17-C130</f>
        <v>0</v>
      </c>
      <c r="D132" s="31"/>
      <c r="E132" s="31"/>
      <c r="F132" s="110"/>
      <c r="G132" s="110"/>
      <c r="H132" s="31"/>
      <c r="I132" s="2">
        <f>+I17-I130</f>
        <v>0</v>
      </c>
      <c r="J132" s="31"/>
      <c r="K132" s="31"/>
    </row>
    <row r="133" spans="1:11" s="109" customFormat="1" ht="14.25">
      <c r="A133" s="113"/>
      <c r="B133" s="113"/>
      <c r="C133" s="113"/>
      <c r="D133" s="113"/>
      <c r="E133" s="113"/>
      <c r="F133" s="113"/>
      <c r="G133" s="113"/>
      <c r="H133" s="113"/>
      <c r="I133" s="113"/>
    </row>
    <row r="134" spans="1:11" s="123" customFormat="1" ht="15">
      <c r="A134" s="113"/>
      <c r="B134" s="127" t="s">
        <v>381</v>
      </c>
      <c r="C134" s="113"/>
      <c r="D134" s="113"/>
      <c r="E134" s="113"/>
      <c r="F134" s="113"/>
      <c r="G134" s="113"/>
      <c r="H134" s="113"/>
      <c r="I134" s="113"/>
    </row>
    <row r="135" spans="1:11" s="123" customFormat="1" ht="14.25">
      <c r="A135" s="113"/>
      <c r="B135" s="126" t="s">
        <v>382</v>
      </c>
      <c r="C135" s="115">
        <v>0</v>
      </c>
      <c r="D135" s="113"/>
      <c r="E135" s="113"/>
      <c r="F135" s="113"/>
      <c r="G135" s="113"/>
      <c r="H135" s="113"/>
      <c r="I135" s="115">
        <f>I114-C114</f>
        <v>0</v>
      </c>
    </row>
    <row r="136" spans="1:11" s="123" customFormat="1" ht="14.25">
      <c r="A136" s="113"/>
      <c r="B136" s="126" t="s">
        <v>383</v>
      </c>
      <c r="C136" s="115">
        <v>0</v>
      </c>
      <c r="D136" s="113"/>
      <c r="E136" s="113"/>
      <c r="F136" s="113"/>
      <c r="G136" s="113"/>
      <c r="H136" s="113"/>
      <c r="I136" s="115">
        <f>I17-C17</f>
        <v>0</v>
      </c>
    </row>
    <row r="137" spans="1:11" s="123" customFormat="1" ht="14.25">
      <c r="A137" s="113"/>
      <c r="B137" s="126" t="s">
        <v>384</v>
      </c>
      <c r="C137" s="115">
        <v>0</v>
      </c>
      <c r="D137" s="113"/>
      <c r="E137" s="113"/>
      <c r="F137" s="113"/>
      <c r="G137" s="113"/>
      <c r="H137" s="113"/>
      <c r="I137" s="115">
        <f>I136*'Notes &amp; Assumptions'!D27</f>
        <v>0</v>
      </c>
    </row>
    <row r="138" spans="1:11" s="123" customFormat="1" ht="14.25">
      <c r="A138" s="113"/>
      <c r="B138" s="126"/>
      <c r="C138" s="115"/>
      <c r="D138" s="113"/>
      <c r="E138" s="113"/>
      <c r="F138" s="113"/>
      <c r="G138" s="113"/>
      <c r="H138" s="113"/>
      <c r="I138" s="113"/>
    </row>
    <row r="139" spans="1:11" s="109" customFormat="1" ht="15">
      <c r="A139" s="113"/>
      <c r="B139" s="127" t="s">
        <v>385</v>
      </c>
      <c r="C139" s="113"/>
      <c r="D139" s="113"/>
      <c r="E139" s="113"/>
      <c r="F139" s="113"/>
      <c r="G139" s="113"/>
      <c r="H139" s="113"/>
      <c r="I139" s="113"/>
    </row>
    <row r="140" spans="1:11" s="109" customFormat="1" ht="14.25">
      <c r="A140" s="116"/>
      <c r="B140" s="126" t="s">
        <v>386</v>
      </c>
      <c r="C140" s="117">
        <f>'C1 Form Data'!C23</f>
        <v>0</v>
      </c>
      <c r="D140" s="113"/>
      <c r="E140" s="113"/>
      <c r="F140" s="113"/>
      <c r="G140" s="113"/>
      <c r="H140" s="113"/>
      <c r="I140" s="113"/>
    </row>
    <row r="141" spans="1:11" s="109" customFormat="1" ht="14.25">
      <c r="A141" s="116"/>
      <c r="B141" s="126" t="s">
        <v>387</v>
      </c>
      <c r="C141" s="117">
        <f>'C1 Form Data'!C27</f>
        <v>0</v>
      </c>
      <c r="D141" s="113"/>
      <c r="E141" s="113"/>
      <c r="F141" s="113"/>
      <c r="G141" s="113"/>
      <c r="H141" s="113"/>
      <c r="I141" s="113"/>
    </row>
    <row r="142" spans="1:11" s="109" customFormat="1" ht="15" thickBot="1">
      <c r="A142" s="59"/>
      <c r="B142" s="130"/>
      <c r="C142" s="125"/>
      <c r="D142" s="123"/>
      <c r="E142" s="123"/>
    </row>
    <row r="143" spans="1:11" s="109" customFormat="1" ht="18" customHeight="1" thickBot="1">
      <c r="A143" s="295" t="s">
        <v>409</v>
      </c>
      <c r="B143" s="296"/>
      <c r="C143" s="296"/>
      <c r="D143" s="296"/>
      <c r="E143" s="296"/>
      <c r="F143" s="296"/>
      <c r="G143" s="296"/>
      <c r="H143" s="296"/>
      <c r="I143" s="296"/>
      <c r="J143" s="296"/>
      <c r="K143" s="297"/>
    </row>
    <row r="144" spans="1:11" s="109" customFormat="1" ht="45.75" customHeight="1">
      <c r="A144" s="298"/>
      <c r="B144" s="299"/>
      <c r="C144" s="178" t="s">
        <v>389</v>
      </c>
      <c r="D144" s="113"/>
      <c r="E144" s="113"/>
      <c r="F144" s="113"/>
      <c r="G144" s="113"/>
      <c r="H144" s="113"/>
      <c r="I144" s="181" t="s">
        <v>410</v>
      </c>
      <c r="J144" s="321" t="s">
        <v>391</v>
      </c>
      <c r="K144" s="143" t="s">
        <v>392</v>
      </c>
    </row>
    <row r="145" spans="1:11" s="122" customFormat="1" ht="15">
      <c r="A145" s="300" t="s">
        <v>393</v>
      </c>
      <c r="B145" s="301"/>
      <c r="C145" s="179" t="e">
        <f>C114/C17</f>
        <v>#DIV/0!</v>
      </c>
      <c r="D145" s="152"/>
      <c r="E145" s="152"/>
      <c r="F145" s="152"/>
      <c r="G145" s="152"/>
      <c r="H145" s="152"/>
      <c r="I145" s="325" t="e">
        <f>I114/I17</f>
        <v>#DIV/0!</v>
      </c>
      <c r="J145" s="129">
        <v>0.06</v>
      </c>
      <c r="K145" s="144" t="e">
        <f>IF(I145&lt;J145,"No", "Yes")</f>
        <v>#DIV/0!</v>
      </c>
    </row>
    <row r="146" spans="1:11" s="109" customFormat="1" ht="15.75" thickBot="1">
      <c r="A146" s="302" t="s">
        <v>394</v>
      </c>
      <c r="B146" s="303"/>
      <c r="C146" s="323" t="e">
        <f>C140/C141</f>
        <v>#DIV/0!</v>
      </c>
      <c r="D146" s="113"/>
      <c r="E146" s="113"/>
      <c r="F146" s="113"/>
      <c r="G146" s="113"/>
      <c r="H146" s="113"/>
      <c r="I146" s="325" t="e">
        <f>(C140+I135)/(C141+I137)</f>
        <v>#DIV/0!</v>
      </c>
      <c r="J146" s="133">
        <v>0.1</v>
      </c>
      <c r="K146" s="134" t="e">
        <f>IF(I146&lt;J146,"No", "Yes")</f>
        <v>#DIV/0!</v>
      </c>
    </row>
    <row r="147" spans="1:11" s="123" customFormat="1" ht="15">
      <c r="A147" s="304" t="s">
        <v>395</v>
      </c>
      <c r="B147" s="305"/>
      <c r="C147" s="183"/>
      <c r="D147" s="137"/>
      <c r="E147" s="138"/>
      <c r="F147" s="137"/>
      <c r="G147" s="137"/>
      <c r="H147" s="151"/>
      <c r="I147" s="145" t="e">
        <f>I145-C145</f>
        <v>#DIV/0!</v>
      </c>
      <c r="J147" s="148"/>
      <c r="K147" s="147"/>
    </row>
    <row r="148" spans="1:11" s="109" customFormat="1" ht="15.75" thickBot="1">
      <c r="A148" s="285" t="s">
        <v>396</v>
      </c>
      <c r="B148" s="286"/>
      <c r="C148" s="184"/>
      <c r="I148" s="132" t="e">
        <f>I146-C146</f>
        <v>#DIV/0!</v>
      </c>
      <c r="J148" s="149"/>
      <c r="K148" s="150"/>
    </row>
  </sheetData>
  <mergeCells count="12">
    <mergeCell ref="F16:F17"/>
    <mergeCell ref="I6:I7"/>
    <mergeCell ref="C12:C13"/>
    <mergeCell ref="I12:I13"/>
    <mergeCell ref="E2:I2"/>
    <mergeCell ref="E3:I3"/>
    <mergeCell ref="A148:B148"/>
    <mergeCell ref="A143:K143"/>
    <mergeCell ref="A144:B144"/>
    <mergeCell ref="A145:B145"/>
    <mergeCell ref="A146:B146"/>
    <mergeCell ref="A147:B147"/>
  </mergeCells>
  <conditionalFormatting sqref="H21">
    <cfRule type="cellIs" dxfId="11" priority="4" stopIfTrue="1" operator="equal">
      <formula>"NO"</formula>
    </cfRule>
  </conditionalFormatting>
  <conditionalFormatting sqref="K145:K146">
    <cfRule type="cellIs" dxfId="10" priority="1" operator="equal">
      <formula>"No"</formula>
    </cfRule>
  </conditionalFormatting>
  <conditionalFormatting sqref="K148">
    <cfRule type="cellIs" dxfId="9" priority="2" operator="equal">
      <formula>"No"</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4.9989318521683403E-2"/>
  </sheetPr>
  <dimension ref="A1:J148"/>
  <sheetViews>
    <sheetView showGridLines="0" topLeftCell="A127" zoomScale="80" zoomScaleNormal="80" workbookViewId="0">
      <selection activeCell="H137" sqref="H137"/>
    </sheetView>
  </sheetViews>
  <sheetFormatPr defaultRowHeight="12.75"/>
  <cols>
    <col min="1" max="1" width="10" style="6" customWidth="1"/>
    <col min="2" max="2" width="87.85546875" style="7" customWidth="1"/>
    <col min="3" max="3" width="32.5703125" style="8" bestFit="1" customWidth="1"/>
    <col min="4" max="4" width="9.140625" style="7"/>
    <col min="5" max="5" width="19.28515625" style="7" customWidth="1"/>
    <col min="6" max="6" width="17.7109375" style="19" customWidth="1"/>
    <col min="7" max="7" width="4" style="7" customWidth="1"/>
    <col min="8" max="8" width="21.42578125" style="8" customWidth="1"/>
    <col min="9" max="9" width="15.85546875" style="7" customWidth="1"/>
    <col min="10" max="10" width="30.85546875" style="7" customWidth="1"/>
    <col min="11" max="16384" width="9.140625" style="7"/>
  </cols>
  <sheetData>
    <row r="1" spans="1:10">
      <c r="A1" s="142"/>
      <c r="B1" s="31"/>
      <c r="C1" s="31"/>
      <c r="D1" s="31"/>
      <c r="E1" s="31"/>
      <c r="F1" s="30"/>
      <c r="G1" s="31"/>
      <c r="H1" s="31"/>
      <c r="I1" s="31"/>
      <c r="J1" s="31"/>
    </row>
    <row r="2" spans="1:10" ht="18.75" thickBot="1">
      <c r="A2" s="31"/>
      <c r="B2" s="18" t="s">
        <v>411</v>
      </c>
      <c r="C2" s="185"/>
      <c r="D2" s="31"/>
      <c r="E2" s="291" t="s">
        <v>412</v>
      </c>
      <c r="F2" s="291"/>
      <c r="G2" s="291"/>
      <c r="H2" s="291"/>
      <c r="I2" s="153"/>
      <c r="J2" s="153"/>
    </row>
    <row r="3" spans="1:10" ht="16.5" thickBot="1">
      <c r="A3" s="17"/>
      <c r="B3" s="17"/>
      <c r="C3" s="217"/>
      <c r="D3" s="31"/>
      <c r="E3" s="292" t="s">
        <v>413</v>
      </c>
      <c r="F3" s="293"/>
      <c r="G3" s="293"/>
      <c r="H3" s="294"/>
      <c r="I3" s="190"/>
      <c r="J3" s="31"/>
    </row>
    <row r="4" spans="1:10" ht="15.75">
      <c r="A4" s="142"/>
      <c r="B4" s="16" t="s">
        <v>369</v>
      </c>
      <c r="C4" s="29">
        <f>'Balance Sheet Data'!C5</f>
        <v>0</v>
      </c>
      <c r="D4" s="31"/>
      <c r="E4" s="31"/>
      <c r="F4" s="21" t="s">
        <v>414</v>
      </c>
      <c r="G4" s="31"/>
      <c r="H4" s="17"/>
      <c r="I4" s="31"/>
      <c r="J4" s="31"/>
    </row>
    <row r="5" spans="1:10" ht="16.5" customHeight="1" thickBot="1">
      <c r="A5" s="142"/>
      <c r="B5" s="16" t="s">
        <v>371</v>
      </c>
      <c r="C5" s="27">
        <f>'Balance Sheet Data'!C3</f>
        <v>0</v>
      </c>
      <c r="D5" s="31"/>
      <c r="E5" s="31"/>
      <c r="F5" s="20" t="s">
        <v>401</v>
      </c>
      <c r="G5" s="31"/>
      <c r="H5" s="17"/>
      <c r="I5" s="31"/>
      <c r="J5" s="31"/>
    </row>
    <row r="6" spans="1:10" ht="15.75" customHeight="1" thickBot="1">
      <c r="A6" s="142"/>
      <c r="B6" s="16" t="s">
        <v>373</v>
      </c>
      <c r="C6" s="29">
        <f>'Balance Sheet Data'!C4</f>
        <v>0</v>
      </c>
      <c r="D6" s="31"/>
      <c r="E6" s="25" t="s">
        <v>415</v>
      </c>
      <c r="F6" s="24">
        <f>'Notes &amp; Assumptions'!C23</f>
        <v>-0.3</v>
      </c>
      <c r="G6" s="31"/>
      <c r="H6" s="308" t="s">
        <v>416</v>
      </c>
      <c r="I6" s="31"/>
      <c r="J6" s="31"/>
    </row>
    <row r="7" spans="1:10" ht="13.5" thickBot="1">
      <c r="A7" s="142"/>
      <c r="B7" s="31"/>
      <c r="C7" s="186"/>
      <c r="D7" s="31"/>
      <c r="E7" s="25"/>
      <c r="F7" s="25"/>
      <c r="G7" s="31"/>
      <c r="H7" s="309"/>
      <c r="I7" s="31"/>
      <c r="J7" s="31"/>
    </row>
    <row r="8" spans="1:10" ht="16.5" thickBot="1">
      <c r="A8" s="142"/>
      <c r="B8" s="16"/>
      <c r="C8" s="17"/>
      <c r="D8" s="31"/>
      <c r="E8" s="25" t="s">
        <v>28</v>
      </c>
      <c r="F8" s="24">
        <f>'Notes &amp; Assumptions'!C24</f>
        <v>0.15</v>
      </c>
      <c r="G8" s="31"/>
      <c r="H8" s="17"/>
      <c r="I8" s="31"/>
      <c r="J8" s="31"/>
    </row>
    <row r="9" spans="1:10" ht="15.75">
      <c r="A9" s="142"/>
      <c r="B9" s="16"/>
      <c r="C9" s="17"/>
      <c r="D9" s="31"/>
      <c r="E9" s="25"/>
      <c r="F9" s="25"/>
      <c r="G9" s="31"/>
      <c r="H9" s="17"/>
      <c r="I9" s="31"/>
      <c r="J9" s="31"/>
    </row>
    <row r="10" spans="1:10" ht="15.75">
      <c r="A10" s="142"/>
      <c r="B10" s="16"/>
      <c r="C10" s="17"/>
      <c r="D10" s="31"/>
      <c r="E10" s="25"/>
      <c r="F10" s="25"/>
      <c r="G10" s="31"/>
      <c r="H10" s="17"/>
      <c r="I10" s="31"/>
      <c r="J10" s="31"/>
    </row>
    <row r="11" spans="1:10" ht="16.5" thickBot="1">
      <c r="A11" s="142"/>
      <c r="B11" s="16"/>
      <c r="C11" s="17"/>
      <c r="D11" s="31"/>
      <c r="E11" s="25"/>
      <c r="F11" s="25"/>
      <c r="G11" s="31"/>
      <c r="H11" s="17"/>
      <c r="I11" s="31"/>
      <c r="J11" s="31"/>
    </row>
    <row r="12" spans="1:10" ht="15" customHeight="1">
      <c r="A12" s="142"/>
      <c r="B12" s="9"/>
      <c r="C12" s="287" t="s">
        <v>374</v>
      </c>
      <c r="D12" s="31"/>
      <c r="E12" s="306" t="s">
        <v>375</v>
      </c>
      <c r="F12" s="310"/>
      <c r="G12" s="154"/>
      <c r="H12" s="308" t="s">
        <v>416</v>
      </c>
      <c r="I12" s="31"/>
      <c r="J12" s="31"/>
    </row>
    <row r="13" spans="1:10" ht="15" customHeight="1" thickBot="1">
      <c r="A13" s="142"/>
      <c r="B13" s="9"/>
      <c r="C13" s="288"/>
      <c r="D13" s="31"/>
      <c r="E13" s="307"/>
      <c r="F13" s="311"/>
      <c r="G13" s="154"/>
      <c r="H13" s="309"/>
      <c r="I13" s="31"/>
      <c r="J13" s="31"/>
    </row>
    <row r="14" spans="1:10" ht="15.75" customHeight="1">
      <c r="A14" s="142"/>
      <c r="B14" s="31"/>
      <c r="C14" s="194"/>
      <c r="D14" s="31"/>
      <c r="E14" s="25"/>
      <c r="F14" s="25"/>
      <c r="G14" s="31"/>
      <c r="H14" s="194"/>
      <c r="I14" s="31"/>
      <c r="J14" s="31"/>
    </row>
    <row r="15" spans="1:10" ht="15">
      <c r="A15" s="142"/>
      <c r="B15" s="31"/>
      <c r="C15" s="324" t="s">
        <v>349</v>
      </c>
      <c r="D15" s="31"/>
      <c r="E15" s="31"/>
      <c r="F15" s="31"/>
      <c r="G15" s="10"/>
      <c r="H15" s="324" t="s">
        <v>349</v>
      </c>
      <c r="I15" s="31"/>
      <c r="J15" s="31"/>
    </row>
    <row r="16" spans="1:10" ht="12.75" customHeight="1">
      <c r="A16" s="142"/>
      <c r="B16" s="31"/>
      <c r="C16" s="194"/>
      <c r="D16" s="31"/>
      <c r="E16" s="31"/>
      <c r="F16" s="110"/>
      <c r="G16" s="11"/>
      <c r="H16" s="194"/>
      <c r="I16" s="31"/>
      <c r="J16" s="31"/>
    </row>
    <row r="17" spans="1:8" ht="15.75">
      <c r="A17" s="196">
        <v>1</v>
      </c>
      <c r="B17" s="26" t="s">
        <v>60</v>
      </c>
      <c r="C17" s="131">
        <f>C18+C35+C66+C73+C78+C79</f>
        <v>0</v>
      </c>
      <c r="D17" s="31"/>
      <c r="E17" s="31"/>
      <c r="F17" s="110"/>
      <c r="G17" s="13"/>
      <c r="H17" s="131">
        <f>H18+H35+H66+H73+H78+H79</f>
        <v>0</v>
      </c>
    </row>
    <row r="18" spans="1:8" ht="15">
      <c r="A18" s="197">
        <v>1.1000000000000001</v>
      </c>
      <c r="B18" s="14" t="s">
        <v>61</v>
      </c>
      <c r="C18" s="3">
        <f>C19+C22+C25+C30</f>
        <v>0</v>
      </c>
      <c r="D18" s="31"/>
      <c r="E18" s="31"/>
      <c r="F18" s="110"/>
      <c r="G18" s="11"/>
      <c r="H18" s="3">
        <f>H19+H22+H25+H30</f>
        <v>0</v>
      </c>
    </row>
    <row r="19" spans="1:8" ht="15">
      <c r="A19" s="197" t="s">
        <v>62</v>
      </c>
      <c r="B19" s="14" t="s">
        <v>63</v>
      </c>
      <c r="C19" s="3">
        <f>SUM(C20:C21)</f>
        <v>0</v>
      </c>
      <c r="D19" s="31"/>
      <c r="E19" s="31"/>
      <c r="F19" s="110"/>
      <c r="G19" s="13"/>
      <c r="H19" s="3">
        <f>SUM(H20:H21)</f>
        <v>0</v>
      </c>
    </row>
    <row r="20" spans="1:8" ht="14.25">
      <c r="A20" s="197" t="s">
        <v>64</v>
      </c>
      <c r="B20" s="14" t="s">
        <v>65</v>
      </c>
      <c r="C20" s="1">
        <f>'Balance Sheet Data'!C13</f>
        <v>0</v>
      </c>
      <c r="D20" s="31"/>
      <c r="E20" s="31"/>
      <c r="F20" s="110"/>
      <c r="G20" s="11"/>
      <c r="H20" s="1">
        <f>+C20+F20</f>
        <v>0</v>
      </c>
    </row>
    <row r="21" spans="1:8" ht="14.25">
      <c r="A21" s="197" t="s">
        <v>66</v>
      </c>
      <c r="B21" s="14" t="s">
        <v>67</v>
      </c>
      <c r="C21" s="1">
        <f>'Balance Sheet Data'!C14</f>
        <v>0</v>
      </c>
      <c r="D21" s="31"/>
      <c r="E21" s="31"/>
      <c r="F21" s="110"/>
      <c r="G21" s="15"/>
      <c r="H21" s="1">
        <f>+C21+F21</f>
        <v>0</v>
      </c>
    </row>
    <row r="22" spans="1:8" ht="15">
      <c r="A22" s="197" t="s">
        <v>68</v>
      </c>
      <c r="B22" s="14" t="s">
        <v>69</v>
      </c>
      <c r="C22" s="3">
        <f>SUM(C23:C24)</f>
        <v>0</v>
      </c>
      <c r="D22" s="31"/>
      <c r="E22" s="31"/>
      <c r="F22" s="110"/>
      <c r="G22" s="11"/>
      <c r="H22" s="3">
        <f>SUM(H23:H24)</f>
        <v>0</v>
      </c>
    </row>
    <row r="23" spans="1:8" ht="14.25">
      <c r="A23" s="197" t="s">
        <v>70</v>
      </c>
      <c r="B23" s="14" t="s">
        <v>71</v>
      </c>
      <c r="C23" s="1">
        <f>'Balance Sheet Data'!C16</f>
        <v>0</v>
      </c>
      <c r="D23" s="31"/>
      <c r="E23" s="31"/>
      <c r="F23" s="110"/>
      <c r="G23" s="13"/>
      <c r="H23" s="1">
        <f>+C23+F23</f>
        <v>0</v>
      </c>
    </row>
    <row r="24" spans="1:8" ht="14.25">
      <c r="A24" s="197" t="s">
        <v>72</v>
      </c>
      <c r="B24" s="14" t="s">
        <v>73</v>
      </c>
      <c r="C24" s="1">
        <f>'Balance Sheet Data'!C17</f>
        <v>0</v>
      </c>
      <c r="D24" s="31"/>
      <c r="E24" s="31"/>
      <c r="F24" s="110"/>
      <c r="G24" s="31"/>
      <c r="H24" s="1">
        <f>+C24+F24</f>
        <v>0</v>
      </c>
    </row>
    <row r="25" spans="1:8" ht="15">
      <c r="A25" s="197" t="s">
        <v>74</v>
      </c>
      <c r="B25" s="14" t="s">
        <v>75</v>
      </c>
      <c r="C25" s="3">
        <f>C26+C27</f>
        <v>0</v>
      </c>
      <c r="D25" s="31"/>
      <c r="E25" s="31"/>
      <c r="F25" s="110"/>
      <c r="G25" s="31"/>
      <c r="H25" s="3">
        <f>H26+H27</f>
        <v>0</v>
      </c>
    </row>
    <row r="26" spans="1:8" ht="14.25">
      <c r="A26" s="197" t="s">
        <v>76</v>
      </c>
      <c r="B26" s="14" t="s">
        <v>77</v>
      </c>
      <c r="C26" s="1">
        <f>'Balance Sheet Data'!C19</f>
        <v>0</v>
      </c>
      <c r="D26" s="31"/>
      <c r="E26" s="31"/>
      <c r="F26" s="110"/>
      <c r="G26" s="31"/>
      <c r="H26" s="1">
        <f>+C26+F26</f>
        <v>0</v>
      </c>
    </row>
    <row r="27" spans="1:8" ht="15">
      <c r="A27" s="197" t="s">
        <v>78</v>
      </c>
      <c r="B27" s="14" t="s">
        <v>79</v>
      </c>
      <c r="C27" s="4">
        <f>SUM(C28:C29)</f>
        <v>0</v>
      </c>
      <c r="D27" s="31"/>
      <c r="E27" s="31"/>
      <c r="F27" s="110"/>
      <c r="G27" s="31"/>
      <c r="H27" s="4">
        <f>SUM(H28:H29)</f>
        <v>0</v>
      </c>
    </row>
    <row r="28" spans="1:8" ht="14.25">
      <c r="A28" s="197" t="s">
        <v>80</v>
      </c>
      <c r="B28" s="14" t="s">
        <v>81</v>
      </c>
      <c r="C28" s="1">
        <f>'Balance Sheet Data'!C21</f>
        <v>0</v>
      </c>
      <c r="D28" s="31"/>
      <c r="E28" s="31"/>
      <c r="F28" s="110"/>
      <c r="G28" s="31"/>
      <c r="H28" s="1">
        <f>+C28+F28</f>
        <v>0</v>
      </c>
    </row>
    <row r="29" spans="1:8" ht="14.25">
      <c r="A29" s="197" t="s">
        <v>82</v>
      </c>
      <c r="B29" s="14" t="s">
        <v>83</v>
      </c>
      <c r="C29" s="1">
        <f>'Balance Sheet Data'!C22</f>
        <v>0</v>
      </c>
      <c r="D29" s="31"/>
      <c r="E29" s="31"/>
      <c r="F29" s="110"/>
      <c r="G29" s="31"/>
      <c r="H29" s="1">
        <f>+C29+F29</f>
        <v>0</v>
      </c>
    </row>
    <row r="30" spans="1:8" ht="15">
      <c r="A30" s="197" t="s">
        <v>84</v>
      </c>
      <c r="B30" s="14" t="s">
        <v>85</v>
      </c>
      <c r="C30" s="3">
        <f>SUM(C31:C32)</f>
        <v>0</v>
      </c>
      <c r="D30" s="31"/>
      <c r="E30" s="31"/>
      <c r="F30" s="110"/>
      <c r="G30" s="31"/>
      <c r="H30" s="3">
        <f>SUM(H31:H32)</f>
        <v>0</v>
      </c>
    </row>
    <row r="31" spans="1:8" ht="14.25">
      <c r="A31" s="197" t="s">
        <v>86</v>
      </c>
      <c r="B31" s="14" t="s">
        <v>87</v>
      </c>
      <c r="C31" s="1">
        <f>'Balance Sheet Data'!C24</f>
        <v>0</v>
      </c>
      <c r="D31" s="31"/>
      <c r="E31" s="31"/>
      <c r="F31" s="110"/>
      <c r="G31" s="31"/>
      <c r="H31" s="1">
        <f>+C31+F31</f>
        <v>0</v>
      </c>
    </row>
    <row r="32" spans="1:8" ht="15">
      <c r="A32" s="197" t="s">
        <v>88</v>
      </c>
      <c r="B32" s="14" t="s">
        <v>89</v>
      </c>
      <c r="C32" s="4">
        <f>SUM(C33:C34)</f>
        <v>0</v>
      </c>
      <c r="D32" s="31"/>
      <c r="E32" s="31"/>
      <c r="F32" s="110"/>
      <c r="G32" s="31"/>
      <c r="H32" s="4">
        <f>SUM(H33:H34)</f>
        <v>0</v>
      </c>
    </row>
    <row r="33" spans="1:8" ht="14.25">
      <c r="A33" s="197" t="s">
        <v>90</v>
      </c>
      <c r="B33" s="14" t="s">
        <v>91</v>
      </c>
      <c r="C33" s="1">
        <f>'Balance Sheet Data'!C26</f>
        <v>0</v>
      </c>
      <c r="D33" s="31"/>
      <c r="E33" s="31"/>
      <c r="F33" s="110"/>
      <c r="G33" s="31"/>
      <c r="H33" s="1">
        <f>+C33+F33</f>
        <v>0</v>
      </c>
    </row>
    <row r="34" spans="1:8" ht="14.25">
      <c r="A34" s="197" t="s">
        <v>92</v>
      </c>
      <c r="B34" s="14" t="s">
        <v>93</v>
      </c>
      <c r="C34" s="1">
        <f>'Balance Sheet Data'!C27</f>
        <v>0</v>
      </c>
      <c r="D34" s="31"/>
      <c r="E34" s="31"/>
      <c r="F34" s="110"/>
      <c r="G34" s="31"/>
      <c r="H34" s="1">
        <f>+C34+F34</f>
        <v>0</v>
      </c>
    </row>
    <row r="35" spans="1:8" ht="15">
      <c r="A35" s="197">
        <v>1.2</v>
      </c>
      <c r="B35" s="14" t="s">
        <v>94</v>
      </c>
      <c r="C35" s="3">
        <f>C36+C55+C65</f>
        <v>0</v>
      </c>
      <c r="D35" s="31"/>
      <c r="E35" s="31"/>
      <c r="F35" s="110"/>
      <c r="G35" s="31"/>
      <c r="H35" s="3">
        <f>H36+H55+H65</f>
        <v>0</v>
      </c>
    </row>
    <row r="36" spans="1:8" ht="15">
      <c r="A36" s="197" t="s">
        <v>95</v>
      </c>
      <c r="B36" s="14" t="s">
        <v>96</v>
      </c>
      <c r="C36" s="3">
        <f>C37++C47+C52</f>
        <v>0</v>
      </c>
      <c r="D36" s="31"/>
      <c r="E36" s="31"/>
      <c r="F36" s="110"/>
      <c r="G36" s="31"/>
      <c r="H36" s="3">
        <f>H37++H47+H52</f>
        <v>0</v>
      </c>
    </row>
    <row r="37" spans="1:8" ht="15">
      <c r="A37" s="197" t="s">
        <v>97</v>
      </c>
      <c r="B37" s="14" t="s">
        <v>98</v>
      </c>
      <c r="C37" s="4">
        <f>C38+C39+C40+C43+C46</f>
        <v>0</v>
      </c>
      <c r="D37" s="31"/>
      <c r="E37" s="31"/>
      <c r="F37" s="110"/>
      <c r="G37" s="31"/>
      <c r="H37" s="4">
        <f>H38+H39+H40+H43+H46</f>
        <v>0</v>
      </c>
    </row>
    <row r="38" spans="1:8" ht="14.25">
      <c r="A38" s="197" t="s">
        <v>99</v>
      </c>
      <c r="B38" s="14" t="s">
        <v>100</v>
      </c>
      <c r="C38" s="1">
        <f>'Balance Sheet Data'!C31</f>
        <v>0</v>
      </c>
      <c r="D38" s="31"/>
      <c r="E38" s="31"/>
      <c r="F38" s="110"/>
      <c r="G38" s="31"/>
      <c r="H38" s="1">
        <f>+C38+F38</f>
        <v>0</v>
      </c>
    </row>
    <row r="39" spans="1:8" ht="14.25">
      <c r="A39" s="197" t="s">
        <v>101</v>
      </c>
      <c r="B39" s="14" t="s">
        <v>102</v>
      </c>
      <c r="C39" s="1">
        <f>'Balance Sheet Data'!C32</f>
        <v>0</v>
      </c>
      <c r="D39" s="31"/>
      <c r="E39" s="31"/>
      <c r="F39" s="110"/>
      <c r="G39" s="31"/>
      <c r="H39" s="1">
        <f>+C39+F39</f>
        <v>0</v>
      </c>
    </row>
    <row r="40" spans="1:8" ht="15">
      <c r="A40" s="197" t="s">
        <v>103</v>
      </c>
      <c r="B40" s="14" t="s">
        <v>104</v>
      </c>
      <c r="C40" s="4">
        <f>SUM(C41:C42)</f>
        <v>0</v>
      </c>
      <c r="D40" s="31"/>
      <c r="E40" s="31"/>
      <c r="F40" s="110"/>
      <c r="G40" s="31"/>
      <c r="H40" s="4">
        <f>SUM(H41:H42)</f>
        <v>0</v>
      </c>
    </row>
    <row r="41" spans="1:8" ht="14.25">
      <c r="A41" s="197" t="s">
        <v>105</v>
      </c>
      <c r="B41" s="14" t="s">
        <v>106</v>
      </c>
      <c r="C41" s="1">
        <f>'Balance Sheet Data'!C34</f>
        <v>0</v>
      </c>
      <c r="D41" s="31"/>
      <c r="E41" s="31"/>
      <c r="F41" s="110"/>
      <c r="G41" s="31"/>
      <c r="H41" s="1">
        <f>+C41+F41</f>
        <v>0</v>
      </c>
    </row>
    <row r="42" spans="1:8" ht="14.25">
      <c r="A42" s="197" t="s">
        <v>107</v>
      </c>
      <c r="B42" s="14" t="s">
        <v>108</v>
      </c>
      <c r="C42" s="1">
        <f>'Balance Sheet Data'!C35</f>
        <v>0</v>
      </c>
      <c r="D42" s="31"/>
      <c r="E42" s="31"/>
      <c r="F42" s="110"/>
      <c r="G42" s="31"/>
      <c r="H42" s="1">
        <f>+C42+F42</f>
        <v>0</v>
      </c>
    </row>
    <row r="43" spans="1:8" ht="15">
      <c r="A43" s="197" t="s">
        <v>109</v>
      </c>
      <c r="B43" s="14" t="s">
        <v>110</v>
      </c>
      <c r="C43" s="4">
        <f>SUM(C44:C45)</f>
        <v>0</v>
      </c>
      <c r="D43" s="31"/>
      <c r="E43" s="31"/>
      <c r="F43" s="110"/>
      <c r="G43" s="31"/>
      <c r="H43" s="4">
        <f>SUM(H44:H45)</f>
        <v>0</v>
      </c>
    </row>
    <row r="44" spans="1:8" ht="14.25">
      <c r="A44" s="197" t="s">
        <v>111</v>
      </c>
      <c r="B44" s="14" t="s">
        <v>106</v>
      </c>
      <c r="C44" s="1">
        <f>'Balance Sheet Data'!C37</f>
        <v>0</v>
      </c>
      <c r="D44" s="31"/>
      <c r="E44" s="31"/>
      <c r="F44" s="110"/>
      <c r="G44" s="31"/>
      <c r="H44" s="1">
        <f>+C44+F44</f>
        <v>0</v>
      </c>
    </row>
    <row r="45" spans="1:8" ht="14.25">
      <c r="A45" s="197" t="s">
        <v>112</v>
      </c>
      <c r="B45" s="14" t="s">
        <v>113</v>
      </c>
      <c r="C45" s="1">
        <f>'Balance Sheet Data'!C38</f>
        <v>0</v>
      </c>
      <c r="D45" s="31"/>
      <c r="E45" s="31"/>
      <c r="F45" s="110"/>
      <c r="G45" s="31"/>
      <c r="H45" s="1">
        <f>+C45+F45</f>
        <v>0</v>
      </c>
    </row>
    <row r="46" spans="1:8" ht="14.25">
      <c r="A46" s="197" t="s">
        <v>114</v>
      </c>
      <c r="B46" s="14" t="s">
        <v>115</v>
      </c>
      <c r="C46" s="1">
        <f>'Balance Sheet Data'!C39</f>
        <v>0</v>
      </c>
      <c r="D46" s="31"/>
      <c r="E46" s="31"/>
      <c r="F46" s="110"/>
      <c r="G46" s="31"/>
      <c r="H46" s="1">
        <f>+C46+F46</f>
        <v>0</v>
      </c>
    </row>
    <row r="47" spans="1:8" ht="15">
      <c r="A47" s="197" t="s">
        <v>116</v>
      </c>
      <c r="B47" s="14" t="s">
        <v>117</v>
      </c>
      <c r="C47" s="4">
        <f>SUM(C48:C49)</f>
        <v>0</v>
      </c>
      <c r="D47" s="31"/>
      <c r="E47" s="31"/>
      <c r="F47" s="110"/>
      <c r="G47" s="31"/>
      <c r="H47" s="4">
        <f>SUM(H48:H49)</f>
        <v>0</v>
      </c>
    </row>
    <row r="48" spans="1:8" ht="14.25">
      <c r="A48" s="197" t="s">
        <v>118</v>
      </c>
      <c r="B48" s="14" t="s">
        <v>119</v>
      </c>
      <c r="C48" s="1">
        <f>'Balance Sheet Data'!C41</f>
        <v>0</v>
      </c>
      <c r="D48" s="31"/>
      <c r="E48" s="31"/>
      <c r="F48" s="110"/>
      <c r="G48" s="31"/>
      <c r="H48" s="1">
        <f>+C48+F48</f>
        <v>0</v>
      </c>
    </row>
    <row r="49" spans="1:8" ht="15">
      <c r="A49" s="197" t="s">
        <v>120</v>
      </c>
      <c r="B49" s="14" t="s">
        <v>121</v>
      </c>
      <c r="C49" s="4">
        <f>SUM(C50:C51)</f>
        <v>0</v>
      </c>
      <c r="D49" s="31"/>
      <c r="E49" s="31"/>
      <c r="F49" s="110"/>
      <c r="G49" s="31"/>
      <c r="H49" s="4">
        <f>SUM(H50:H51)</f>
        <v>0</v>
      </c>
    </row>
    <row r="50" spans="1:8" ht="14.25">
      <c r="A50" s="197" t="s">
        <v>122</v>
      </c>
      <c r="B50" s="14" t="s">
        <v>123</v>
      </c>
      <c r="C50" s="1">
        <f>'Balance Sheet Data'!C43</f>
        <v>0</v>
      </c>
      <c r="D50" s="31"/>
      <c r="E50" s="31"/>
      <c r="F50" s="110"/>
      <c r="G50" s="31"/>
      <c r="H50" s="1">
        <f>+C50+F50</f>
        <v>0</v>
      </c>
    </row>
    <row r="51" spans="1:8" ht="14.25">
      <c r="A51" s="197" t="s">
        <v>124</v>
      </c>
      <c r="B51" s="14" t="s">
        <v>125</v>
      </c>
      <c r="C51" s="1">
        <f>'Balance Sheet Data'!C44</f>
        <v>0</v>
      </c>
      <c r="D51" s="31"/>
      <c r="E51" s="31"/>
      <c r="F51" s="110"/>
      <c r="G51" s="31"/>
      <c r="H51" s="1">
        <f>+C51+F51</f>
        <v>0</v>
      </c>
    </row>
    <row r="52" spans="1:8" ht="15">
      <c r="A52" s="197" t="s">
        <v>126</v>
      </c>
      <c r="B52" s="14" t="s">
        <v>127</v>
      </c>
      <c r="C52" s="4">
        <f>SUM(C53:C54)</f>
        <v>0</v>
      </c>
      <c r="D52" s="31"/>
      <c r="E52" s="31"/>
      <c r="F52" s="110"/>
      <c r="G52" s="31"/>
      <c r="H52" s="4">
        <f>SUM(H53:H54)</f>
        <v>0</v>
      </c>
    </row>
    <row r="53" spans="1:8" ht="14.25">
      <c r="A53" s="197" t="s">
        <v>128</v>
      </c>
      <c r="B53" s="14" t="s">
        <v>129</v>
      </c>
      <c r="C53" s="1">
        <f>'Balance Sheet Data'!C46</f>
        <v>0</v>
      </c>
      <c r="D53" s="31"/>
      <c r="E53" s="31"/>
      <c r="F53" s="110"/>
      <c r="G53" s="31"/>
      <c r="H53" s="1">
        <f>+C53+F53</f>
        <v>0</v>
      </c>
    </row>
    <row r="54" spans="1:8" ht="14.25">
      <c r="A54" s="197" t="s">
        <v>130</v>
      </c>
      <c r="B54" s="14" t="s">
        <v>131</v>
      </c>
      <c r="C54" s="1">
        <f>'Balance Sheet Data'!C47</f>
        <v>0</v>
      </c>
      <c r="D54" s="31"/>
      <c r="E54" s="31"/>
      <c r="F54" s="200">
        <f>+($F$85+$F$88+$F$91+$F$94+$F$96)/(1-$F$8)</f>
        <v>0</v>
      </c>
      <c r="G54" s="31"/>
      <c r="H54" s="1">
        <f>+C54+F54</f>
        <v>0</v>
      </c>
    </row>
    <row r="55" spans="1:8" ht="15">
      <c r="A55" s="197" t="s">
        <v>132</v>
      </c>
      <c r="B55" s="14" t="s">
        <v>133</v>
      </c>
      <c r="C55" s="3">
        <f>C56+C60+C64</f>
        <v>0</v>
      </c>
      <c r="D55" s="31"/>
      <c r="E55" s="31"/>
      <c r="F55" s="110"/>
      <c r="G55" s="31"/>
      <c r="H55" s="3">
        <f>H56+H60+H64</f>
        <v>0</v>
      </c>
    </row>
    <row r="56" spans="1:8" ht="15">
      <c r="A56" s="197" t="s">
        <v>134</v>
      </c>
      <c r="B56" s="14" t="s">
        <v>135</v>
      </c>
      <c r="C56" s="4">
        <f>SUM(C57:C59)</f>
        <v>0</v>
      </c>
      <c r="D56" s="31"/>
      <c r="E56" s="31"/>
      <c r="F56" s="110"/>
      <c r="G56" s="31"/>
      <c r="H56" s="4">
        <f>SUM(H57:H59)</f>
        <v>0</v>
      </c>
    </row>
    <row r="57" spans="1:8" ht="14.25">
      <c r="A57" s="197" t="s">
        <v>136</v>
      </c>
      <c r="B57" s="14" t="s">
        <v>137</v>
      </c>
      <c r="C57" s="1">
        <f>'Balance Sheet Data'!C50</f>
        <v>0</v>
      </c>
      <c r="D57" s="31"/>
      <c r="E57" s="31"/>
      <c r="F57" s="110"/>
      <c r="G57" s="31"/>
      <c r="H57" s="1">
        <f>+C57+F57</f>
        <v>0</v>
      </c>
    </row>
    <row r="58" spans="1:8" ht="14.25">
      <c r="A58" s="197" t="s">
        <v>138</v>
      </c>
      <c r="B58" s="14" t="s">
        <v>139</v>
      </c>
      <c r="C58" s="1">
        <f>'Balance Sheet Data'!C51</f>
        <v>0</v>
      </c>
      <c r="D58" s="31"/>
      <c r="E58" s="31"/>
      <c r="F58" s="110"/>
      <c r="G58" s="31"/>
      <c r="H58" s="1">
        <f>+C58+F58</f>
        <v>0</v>
      </c>
    </row>
    <row r="59" spans="1:8" ht="14.25">
      <c r="A59" s="197" t="s">
        <v>140</v>
      </c>
      <c r="B59" s="14" t="s">
        <v>141</v>
      </c>
      <c r="C59" s="1">
        <f>'Balance Sheet Data'!C52</f>
        <v>0</v>
      </c>
      <c r="D59" s="31"/>
      <c r="E59" s="31"/>
      <c r="F59" s="110"/>
      <c r="G59" s="31"/>
      <c r="H59" s="1">
        <f>+C59+F59</f>
        <v>0</v>
      </c>
    </row>
    <row r="60" spans="1:8" ht="15">
      <c r="A60" s="197" t="s">
        <v>142</v>
      </c>
      <c r="B60" s="14" t="s">
        <v>143</v>
      </c>
      <c r="C60" s="4">
        <f>SUM(C61:C63)</f>
        <v>0</v>
      </c>
      <c r="D60" s="31"/>
      <c r="E60" s="31"/>
      <c r="F60" s="110"/>
      <c r="G60" s="31"/>
      <c r="H60" s="4">
        <f>SUM(H61:H63)</f>
        <v>0</v>
      </c>
    </row>
    <row r="61" spans="1:8" ht="14.25">
      <c r="A61" s="197" t="s">
        <v>144</v>
      </c>
      <c r="B61" s="14" t="s">
        <v>145</v>
      </c>
      <c r="C61" s="1">
        <f>'Balance Sheet Data'!C54</f>
        <v>0</v>
      </c>
      <c r="D61" s="31"/>
      <c r="E61" s="31"/>
      <c r="F61" s="110"/>
      <c r="G61" s="31"/>
      <c r="H61" s="1">
        <f>+C61+F61</f>
        <v>0</v>
      </c>
    </row>
    <row r="62" spans="1:8" ht="14.25">
      <c r="A62" s="197" t="s">
        <v>146</v>
      </c>
      <c r="B62" s="14" t="s">
        <v>139</v>
      </c>
      <c r="C62" s="1">
        <f>'Balance Sheet Data'!C55</f>
        <v>0</v>
      </c>
      <c r="D62" s="31"/>
      <c r="E62" s="31"/>
      <c r="F62" s="110"/>
      <c r="G62" s="31"/>
      <c r="H62" s="1">
        <f>+C62+F62</f>
        <v>0</v>
      </c>
    </row>
    <row r="63" spans="1:8" ht="14.25">
      <c r="A63" s="197" t="s">
        <v>147</v>
      </c>
      <c r="B63" s="14" t="s">
        <v>141</v>
      </c>
      <c r="C63" s="1">
        <f>'Balance Sheet Data'!C56</f>
        <v>0</v>
      </c>
      <c r="D63" s="31"/>
      <c r="E63" s="31"/>
      <c r="F63" s="110"/>
      <c r="G63" s="31"/>
      <c r="H63" s="1">
        <f>+C63+F63</f>
        <v>0</v>
      </c>
    </row>
    <row r="64" spans="1:8" ht="14.25">
      <c r="A64" s="197" t="s">
        <v>148</v>
      </c>
      <c r="B64" s="14" t="s">
        <v>149</v>
      </c>
      <c r="C64" s="1">
        <f>'Balance Sheet Data'!C57</f>
        <v>0</v>
      </c>
      <c r="D64" s="31"/>
      <c r="E64" s="31"/>
      <c r="F64" s="200">
        <f>+($F$86+$F$89+$F$92+$F$95)/(1-$F$8)</f>
        <v>0</v>
      </c>
      <c r="G64" s="31"/>
      <c r="H64" s="1">
        <f>+C64+F64</f>
        <v>0</v>
      </c>
    </row>
    <row r="65" spans="1:8" ht="14.25">
      <c r="A65" s="197" t="s">
        <v>150</v>
      </c>
      <c r="B65" s="14" t="s">
        <v>151</v>
      </c>
      <c r="C65" s="1">
        <f>'Balance Sheet Data'!C58</f>
        <v>0</v>
      </c>
      <c r="D65" s="31"/>
      <c r="E65" s="31"/>
      <c r="F65" s="110"/>
      <c r="G65" s="31"/>
      <c r="H65" s="1">
        <f>+C65+F65</f>
        <v>0</v>
      </c>
    </row>
    <row r="66" spans="1:8" ht="15">
      <c r="A66" s="197">
        <v>1.3</v>
      </c>
      <c r="B66" s="14" t="s">
        <v>152</v>
      </c>
      <c r="C66" s="3">
        <f>SUM(C67:C72)</f>
        <v>0</v>
      </c>
      <c r="D66" s="31"/>
      <c r="E66" s="31"/>
      <c r="F66" s="110"/>
      <c r="G66" s="31"/>
      <c r="H66" s="3">
        <f>SUM(H67:H72)</f>
        <v>0</v>
      </c>
    </row>
    <row r="67" spans="1:8" ht="14.25">
      <c r="A67" s="197" t="s">
        <v>153</v>
      </c>
      <c r="B67" s="14" t="s">
        <v>154</v>
      </c>
      <c r="C67" s="1">
        <f>'Balance Sheet Data'!C60</f>
        <v>0</v>
      </c>
      <c r="D67" s="31"/>
      <c r="E67" s="31"/>
      <c r="F67" s="110"/>
      <c r="G67" s="31"/>
      <c r="H67" s="1">
        <f t="shared" ref="H67:H72" si="0">+C67+F67</f>
        <v>0</v>
      </c>
    </row>
    <row r="68" spans="1:8" ht="14.25">
      <c r="A68" s="197" t="s">
        <v>155</v>
      </c>
      <c r="B68" s="14" t="s">
        <v>156</v>
      </c>
      <c r="C68" s="1">
        <f>'Balance Sheet Data'!C61</f>
        <v>0</v>
      </c>
      <c r="D68" s="31"/>
      <c r="E68" s="31"/>
      <c r="F68" s="110"/>
      <c r="G68" s="31"/>
      <c r="H68" s="1">
        <f t="shared" si="0"/>
        <v>0</v>
      </c>
    </row>
    <row r="69" spans="1:8" ht="14.25">
      <c r="A69" s="197" t="s">
        <v>157</v>
      </c>
      <c r="B69" s="14" t="s">
        <v>158</v>
      </c>
      <c r="C69" s="1">
        <f>'Balance Sheet Data'!C62</f>
        <v>0</v>
      </c>
      <c r="D69" s="31"/>
      <c r="E69" s="31"/>
      <c r="F69" s="110"/>
      <c r="G69" s="31"/>
      <c r="H69" s="1">
        <f t="shared" si="0"/>
        <v>0</v>
      </c>
    </row>
    <row r="70" spans="1:8" ht="14.25">
      <c r="A70" s="197" t="s">
        <v>159</v>
      </c>
      <c r="B70" s="14" t="s">
        <v>160</v>
      </c>
      <c r="C70" s="1">
        <f>'Balance Sheet Data'!C63</f>
        <v>0</v>
      </c>
      <c r="D70" s="31"/>
      <c r="E70" s="31"/>
      <c r="F70" s="110"/>
      <c r="G70" s="31"/>
      <c r="H70" s="1">
        <f t="shared" si="0"/>
        <v>0</v>
      </c>
    </row>
    <row r="71" spans="1:8" ht="14.25">
      <c r="A71" s="197" t="s">
        <v>161</v>
      </c>
      <c r="B71" s="14" t="s">
        <v>162</v>
      </c>
      <c r="C71" s="1">
        <f>'Balance Sheet Data'!C64</f>
        <v>0</v>
      </c>
      <c r="D71" s="31"/>
      <c r="E71" s="31"/>
      <c r="F71" s="110"/>
      <c r="G71" s="31"/>
      <c r="H71" s="1">
        <f t="shared" si="0"/>
        <v>0</v>
      </c>
    </row>
    <row r="72" spans="1:8" ht="14.25">
      <c r="A72" s="197" t="s">
        <v>163</v>
      </c>
      <c r="B72" s="14" t="s">
        <v>164</v>
      </c>
      <c r="C72" s="1">
        <f>'Balance Sheet Data'!C65</f>
        <v>0</v>
      </c>
      <c r="D72" s="31"/>
      <c r="E72" s="31"/>
      <c r="F72" s="110"/>
      <c r="G72" s="31"/>
      <c r="H72" s="1">
        <f t="shared" si="0"/>
        <v>0</v>
      </c>
    </row>
    <row r="73" spans="1:8" ht="15">
      <c r="A73" s="197">
        <v>1.4</v>
      </c>
      <c r="B73" s="14" t="s">
        <v>165</v>
      </c>
      <c r="C73" s="3">
        <f>SUM(C74:C77)</f>
        <v>0</v>
      </c>
      <c r="D73" s="31"/>
      <c r="E73" s="31"/>
      <c r="F73" s="110"/>
      <c r="G73" s="31"/>
      <c r="H73" s="3">
        <f>SUM(H74:H77)</f>
        <v>0</v>
      </c>
    </row>
    <row r="74" spans="1:8" ht="14.25">
      <c r="A74" s="197" t="s">
        <v>166</v>
      </c>
      <c r="B74" s="14" t="s">
        <v>167</v>
      </c>
      <c r="C74" s="1">
        <f>'Balance Sheet Data'!C67</f>
        <v>0</v>
      </c>
      <c r="D74" s="31"/>
      <c r="E74" s="31"/>
      <c r="F74" s="110"/>
      <c r="G74" s="31"/>
      <c r="H74" s="1">
        <f>+C74+F74</f>
        <v>0</v>
      </c>
    </row>
    <row r="75" spans="1:8" ht="14.25">
      <c r="A75" s="197" t="s">
        <v>168</v>
      </c>
      <c r="B75" s="14" t="s">
        <v>169</v>
      </c>
      <c r="C75" s="1">
        <f>'Balance Sheet Data'!C68</f>
        <v>0</v>
      </c>
      <c r="D75" s="31"/>
      <c r="E75" s="31"/>
      <c r="F75" s="110"/>
      <c r="G75" s="31"/>
      <c r="H75" s="1">
        <f>+C75+F75</f>
        <v>0</v>
      </c>
    </row>
    <row r="76" spans="1:8" ht="14.25">
      <c r="A76" s="197" t="s">
        <v>170</v>
      </c>
      <c r="B76" s="14" t="s">
        <v>171</v>
      </c>
      <c r="C76" s="1">
        <f>'Balance Sheet Data'!C69</f>
        <v>0</v>
      </c>
      <c r="D76" s="31"/>
      <c r="E76" s="31"/>
      <c r="F76" s="110"/>
      <c r="G76" s="31"/>
      <c r="H76" s="1">
        <f>+C76+F76</f>
        <v>0</v>
      </c>
    </row>
    <row r="77" spans="1:8" ht="14.25">
      <c r="A77" s="197" t="s">
        <v>172</v>
      </c>
      <c r="B77" s="14" t="s">
        <v>173</v>
      </c>
      <c r="C77" s="1">
        <f>'Balance Sheet Data'!C70</f>
        <v>0</v>
      </c>
      <c r="D77" s="31"/>
      <c r="E77" s="31"/>
      <c r="F77" s="110"/>
      <c r="G77" s="31"/>
      <c r="H77" s="1">
        <f>+C77+F77</f>
        <v>0</v>
      </c>
    </row>
    <row r="78" spans="1:8" ht="14.25">
      <c r="A78" s="197">
        <v>1.5</v>
      </c>
      <c r="B78" s="14" t="s">
        <v>174</v>
      </c>
      <c r="C78" s="1">
        <f>'Balance Sheet Data'!C71</f>
        <v>0</v>
      </c>
      <c r="D78" s="31"/>
      <c r="E78" s="31"/>
      <c r="F78" s="110"/>
      <c r="G78" s="31"/>
      <c r="H78" s="1">
        <f>+C78+F78</f>
        <v>0</v>
      </c>
    </row>
    <row r="79" spans="1:8" ht="15">
      <c r="A79" s="197">
        <v>1.6</v>
      </c>
      <c r="B79" s="14" t="s">
        <v>175</v>
      </c>
      <c r="C79" s="3">
        <f>SUM(C80:C81)</f>
        <v>0</v>
      </c>
      <c r="D79" s="31"/>
      <c r="E79" s="31"/>
      <c r="F79" s="110"/>
      <c r="G79" s="31"/>
      <c r="H79" s="3">
        <f>SUM(H80:H81)</f>
        <v>0</v>
      </c>
    </row>
    <row r="80" spans="1:8" ht="14.25">
      <c r="A80" s="197" t="s">
        <v>176</v>
      </c>
      <c r="B80" s="14" t="s">
        <v>177</v>
      </c>
      <c r="C80" s="1">
        <f>'Balance Sheet Data'!C73</f>
        <v>0</v>
      </c>
      <c r="D80" s="31"/>
      <c r="E80" s="31"/>
      <c r="F80" s="110"/>
      <c r="G80" s="31"/>
      <c r="H80" s="1">
        <f>+C80+F80</f>
        <v>0</v>
      </c>
    </row>
    <row r="81" spans="1:8" ht="14.25">
      <c r="A81" s="197" t="s">
        <v>178</v>
      </c>
      <c r="B81" s="14" t="s">
        <v>179</v>
      </c>
      <c r="C81" s="1">
        <f>'Balance Sheet Data'!C74</f>
        <v>0</v>
      </c>
      <c r="D81" s="31"/>
      <c r="E81" s="31"/>
      <c r="F81" s="110"/>
      <c r="G81" s="31"/>
      <c r="H81" s="1">
        <f>+C81+F81</f>
        <v>0</v>
      </c>
    </row>
    <row r="82" spans="1:8" ht="15.75">
      <c r="A82" s="196">
        <v>2</v>
      </c>
      <c r="B82" s="26" t="s">
        <v>180</v>
      </c>
      <c r="C82" s="131">
        <f>C83+C96+C97+C104+C111</f>
        <v>0</v>
      </c>
      <c r="D82" s="31"/>
      <c r="E82" s="31"/>
      <c r="F82" s="110"/>
      <c r="G82" s="31"/>
      <c r="H82" s="131">
        <f>H83+H96+H97+H104+H111</f>
        <v>0</v>
      </c>
    </row>
    <row r="83" spans="1:8" ht="15">
      <c r="A83" s="197">
        <v>2.1</v>
      </c>
      <c r="B83" s="14" t="s">
        <v>181</v>
      </c>
      <c r="C83" s="3">
        <f>C84+C87+C90+C93</f>
        <v>0</v>
      </c>
      <c r="D83" s="31"/>
      <c r="E83" s="31"/>
      <c r="F83" s="110"/>
      <c r="G83" s="31"/>
      <c r="H83" s="3">
        <f>H84+H87+H90+H93</f>
        <v>0</v>
      </c>
    </row>
    <row r="84" spans="1:8" ht="15">
      <c r="A84" s="197" t="s">
        <v>182</v>
      </c>
      <c r="B84" s="14" t="s">
        <v>183</v>
      </c>
      <c r="C84" s="3">
        <f>SUM(C85:C86)</f>
        <v>0</v>
      </c>
      <c r="D84" s="31"/>
      <c r="E84" s="31"/>
      <c r="F84" s="110"/>
      <c r="G84" s="31"/>
      <c r="H84" s="3">
        <f>SUM(H85:H86)</f>
        <v>0</v>
      </c>
    </row>
    <row r="85" spans="1:8" ht="14.25">
      <c r="A85" s="197" t="s">
        <v>184</v>
      </c>
      <c r="B85" s="14" t="s">
        <v>185</v>
      </c>
      <c r="C85" s="1">
        <f>'Balance Sheet Data'!C78</f>
        <v>0</v>
      </c>
      <c r="D85" s="31"/>
      <c r="E85" s="31"/>
      <c r="F85" s="200">
        <f>C85*F$6</f>
        <v>0</v>
      </c>
      <c r="G85" s="31"/>
      <c r="H85" s="1">
        <f>+C85+F85</f>
        <v>0</v>
      </c>
    </row>
    <row r="86" spans="1:8" ht="14.25">
      <c r="A86" s="197" t="s">
        <v>186</v>
      </c>
      <c r="B86" s="14" t="s">
        <v>187</v>
      </c>
      <c r="C86" s="1">
        <f>'Balance Sheet Data'!C79</f>
        <v>0</v>
      </c>
      <c r="D86" s="31"/>
      <c r="E86" s="31"/>
      <c r="F86" s="200">
        <f>C86*F$6</f>
        <v>0</v>
      </c>
      <c r="G86" s="31"/>
      <c r="H86" s="1">
        <f>+C86+F86</f>
        <v>0</v>
      </c>
    </row>
    <row r="87" spans="1:8" ht="15">
      <c r="A87" s="197" t="s">
        <v>188</v>
      </c>
      <c r="B87" s="14" t="s">
        <v>189</v>
      </c>
      <c r="C87" s="3">
        <f>SUM(C88:C89)</f>
        <v>0</v>
      </c>
      <c r="D87" s="31"/>
      <c r="E87" s="31"/>
      <c r="F87" s="110"/>
      <c r="G87" s="31"/>
      <c r="H87" s="3">
        <f>SUM(H88:H89)</f>
        <v>0</v>
      </c>
    </row>
    <row r="88" spans="1:8" ht="14.25">
      <c r="A88" s="197" t="s">
        <v>190</v>
      </c>
      <c r="B88" s="14" t="s">
        <v>185</v>
      </c>
      <c r="C88" s="1">
        <f>'Balance Sheet Data'!C81</f>
        <v>0</v>
      </c>
      <c r="D88" s="31"/>
      <c r="E88" s="31"/>
      <c r="F88" s="200">
        <f>C88*F$6</f>
        <v>0</v>
      </c>
      <c r="G88" s="31"/>
      <c r="H88" s="1">
        <f>+C88+F88</f>
        <v>0</v>
      </c>
    </row>
    <row r="89" spans="1:8" ht="14.25">
      <c r="A89" s="197" t="s">
        <v>191</v>
      </c>
      <c r="B89" s="14" t="s">
        <v>187</v>
      </c>
      <c r="C89" s="1">
        <f>'Balance Sheet Data'!C82</f>
        <v>0</v>
      </c>
      <c r="D89" s="31"/>
      <c r="E89" s="31"/>
      <c r="F89" s="200">
        <f>C89*F$6</f>
        <v>0</v>
      </c>
      <c r="G89" s="31"/>
      <c r="H89" s="1">
        <f>+C89+F89</f>
        <v>0</v>
      </c>
    </row>
    <row r="90" spans="1:8" ht="15">
      <c r="A90" s="197" t="s">
        <v>192</v>
      </c>
      <c r="B90" s="14" t="s">
        <v>193</v>
      </c>
      <c r="C90" s="3">
        <f>SUM(C91:C92)</f>
        <v>0</v>
      </c>
      <c r="D90" s="31"/>
      <c r="E90" s="31"/>
      <c r="F90" s="110"/>
      <c r="G90" s="31"/>
      <c r="H90" s="3">
        <f>SUM(H91:H92)</f>
        <v>0</v>
      </c>
    </row>
    <row r="91" spans="1:8" ht="14.25">
      <c r="A91" s="197" t="s">
        <v>194</v>
      </c>
      <c r="B91" s="14" t="s">
        <v>185</v>
      </c>
      <c r="C91" s="1">
        <f>'Balance Sheet Data'!C84</f>
        <v>0</v>
      </c>
      <c r="D91" s="31"/>
      <c r="E91" s="31"/>
      <c r="F91" s="200">
        <f>C91*F$6</f>
        <v>0</v>
      </c>
      <c r="G91" s="31"/>
      <c r="H91" s="1">
        <f>+C91+F91</f>
        <v>0</v>
      </c>
    </row>
    <row r="92" spans="1:8" ht="14.25">
      <c r="A92" s="197" t="s">
        <v>195</v>
      </c>
      <c r="B92" s="14" t="s">
        <v>196</v>
      </c>
      <c r="C92" s="1">
        <f>'Balance Sheet Data'!C85</f>
        <v>0</v>
      </c>
      <c r="D92" s="31"/>
      <c r="E92" s="31"/>
      <c r="F92" s="200">
        <f>C92*F$6</f>
        <v>0</v>
      </c>
      <c r="G92" s="31"/>
      <c r="H92" s="1">
        <f>+C92+F92</f>
        <v>0</v>
      </c>
    </row>
    <row r="93" spans="1:8" ht="15">
      <c r="A93" s="197" t="s">
        <v>197</v>
      </c>
      <c r="B93" s="14" t="s">
        <v>198</v>
      </c>
      <c r="C93" s="3">
        <f>SUM(C94:C95)</f>
        <v>0</v>
      </c>
      <c r="D93" s="31"/>
      <c r="E93" s="31"/>
      <c r="F93" s="110"/>
      <c r="G93" s="31"/>
      <c r="H93" s="3">
        <f>SUM(H94:H95)</f>
        <v>0</v>
      </c>
    </row>
    <row r="94" spans="1:8" ht="14.25">
      <c r="A94" s="197" t="s">
        <v>199</v>
      </c>
      <c r="B94" s="14" t="s">
        <v>185</v>
      </c>
      <c r="C94" s="1">
        <f>'Balance Sheet Data'!C87</f>
        <v>0</v>
      </c>
      <c r="D94" s="31"/>
      <c r="E94" s="31"/>
      <c r="F94" s="200">
        <f>C94*F$6</f>
        <v>0</v>
      </c>
      <c r="G94" s="31"/>
      <c r="H94" s="1">
        <f>+C94+F94</f>
        <v>0</v>
      </c>
    </row>
    <row r="95" spans="1:8" ht="14.25">
      <c r="A95" s="197" t="s">
        <v>200</v>
      </c>
      <c r="B95" s="14" t="s">
        <v>196</v>
      </c>
      <c r="C95" s="1">
        <f>'Balance Sheet Data'!C88</f>
        <v>0</v>
      </c>
      <c r="D95" s="31"/>
      <c r="E95" s="31"/>
      <c r="F95" s="200">
        <f>C95*F$6</f>
        <v>0</v>
      </c>
      <c r="G95" s="31"/>
      <c r="H95" s="1">
        <f>+C95+F95</f>
        <v>0</v>
      </c>
    </row>
    <row r="96" spans="1:8" ht="14.25">
      <c r="A96" s="197">
        <v>2.2000000000000002</v>
      </c>
      <c r="B96" s="14" t="s">
        <v>201</v>
      </c>
      <c r="C96" s="1">
        <f>'Balance Sheet Data'!C89</f>
        <v>0</v>
      </c>
      <c r="D96" s="31"/>
      <c r="E96" s="31"/>
      <c r="F96" s="200">
        <f>C96*F$6</f>
        <v>0</v>
      </c>
      <c r="G96" s="31"/>
      <c r="H96" s="1">
        <f>+C96+F96</f>
        <v>0</v>
      </c>
    </row>
    <row r="97" spans="1:8" ht="15">
      <c r="A97" s="197">
        <v>2.2999999999999998</v>
      </c>
      <c r="B97" s="14" t="s">
        <v>202</v>
      </c>
      <c r="C97" s="3">
        <f>C98+C99+C100+C103</f>
        <v>0</v>
      </c>
      <c r="D97" s="31"/>
      <c r="E97" s="31"/>
      <c r="F97" s="110"/>
      <c r="G97" s="31"/>
      <c r="H97" s="3">
        <f>H98+H99+H100+H103</f>
        <v>0</v>
      </c>
    </row>
    <row r="98" spans="1:8" ht="14.25">
      <c r="A98" s="197" t="s">
        <v>203</v>
      </c>
      <c r="B98" s="14" t="s">
        <v>204</v>
      </c>
      <c r="C98" s="1">
        <f>'Balance Sheet Data'!C91</f>
        <v>0</v>
      </c>
      <c r="D98" s="31"/>
      <c r="E98" s="31"/>
      <c r="F98" s="110"/>
      <c r="G98" s="31"/>
      <c r="H98" s="1">
        <f>+C98+F98</f>
        <v>0</v>
      </c>
    </row>
    <row r="99" spans="1:8" ht="14.25">
      <c r="A99" s="197" t="s">
        <v>205</v>
      </c>
      <c r="B99" s="14" t="s">
        <v>206</v>
      </c>
      <c r="C99" s="1">
        <f>'Balance Sheet Data'!C92</f>
        <v>0</v>
      </c>
      <c r="D99" s="31"/>
      <c r="E99" s="31"/>
      <c r="F99" s="110"/>
      <c r="G99" s="31"/>
      <c r="H99" s="1">
        <f>+C99+F99</f>
        <v>0</v>
      </c>
    </row>
    <row r="100" spans="1:8" ht="15">
      <c r="A100" s="197" t="s">
        <v>207</v>
      </c>
      <c r="B100" s="14" t="s">
        <v>208</v>
      </c>
      <c r="C100" s="3">
        <f>SUM(C101:C102)</f>
        <v>0</v>
      </c>
      <c r="D100" s="31"/>
      <c r="E100" s="31"/>
      <c r="F100" s="110"/>
      <c r="G100" s="31"/>
      <c r="H100" s="3">
        <f>SUM(H101:H102)</f>
        <v>0</v>
      </c>
    </row>
    <row r="101" spans="1:8" ht="14.25">
      <c r="A101" s="197" t="s">
        <v>209</v>
      </c>
      <c r="B101" s="14" t="s">
        <v>210</v>
      </c>
      <c r="C101" s="1">
        <f>'Balance Sheet Data'!C94</f>
        <v>0</v>
      </c>
      <c r="D101" s="31"/>
      <c r="E101" s="31"/>
      <c r="F101" s="110"/>
      <c r="G101" s="31"/>
      <c r="H101" s="1">
        <f>+C101+F101</f>
        <v>0</v>
      </c>
    </row>
    <row r="102" spans="1:8" ht="14.25">
      <c r="A102" s="197" t="s">
        <v>211</v>
      </c>
      <c r="B102" s="14" t="s">
        <v>212</v>
      </c>
      <c r="C102" s="1">
        <f>'Balance Sheet Data'!C95</f>
        <v>0</v>
      </c>
      <c r="D102" s="31"/>
      <c r="E102" s="31"/>
      <c r="F102" s="110"/>
      <c r="G102" s="31"/>
      <c r="H102" s="1">
        <f>+C102+F102</f>
        <v>0</v>
      </c>
    </row>
    <row r="103" spans="1:8" ht="14.25">
      <c r="A103" s="197" t="s">
        <v>213</v>
      </c>
      <c r="B103" s="14" t="s">
        <v>214</v>
      </c>
      <c r="C103" s="1">
        <f>'Balance Sheet Data'!C96</f>
        <v>0</v>
      </c>
      <c r="D103" s="31"/>
      <c r="E103" s="31"/>
      <c r="F103" s="110"/>
      <c r="G103" s="31"/>
      <c r="H103" s="1">
        <f>+C103+F103</f>
        <v>0</v>
      </c>
    </row>
    <row r="104" spans="1:8" ht="15">
      <c r="A104" s="197">
        <v>2.4</v>
      </c>
      <c r="B104" s="14" t="s">
        <v>215</v>
      </c>
      <c r="C104" s="3">
        <f>SUM(C105:C106)</f>
        <v>0</v>
      </c>
      <c r="D104" s="31"/>
      <c r="E104" s="31"/>
      <c r="F104" s="110"/>
      <c r="G104" s="31"/>
      <c r="H104" s="3">
        <f>SUM(H105:H106)</f>
        <v>0</v>
      </c>
    </row>
    <row r="105" spans="1:8" ht="14.25">
      <c r="A105" s="197" t="s">
        <v>216</v>
      </c>
      <c r="B105" s="14" t="s">
        <v>217</v>
      </c>
      <c r="C105" s="1">
        <f>'Balance Sheet Data'!C98</f>
        <v>0</v>
      </c>
      <c r="D105" s="31"/>
      <c r="E105" s="31"/>
      <c r="F105" s="110"/>
      <c r="G105" s="31"/>
      <c r="H105" s="1">
        <f>+C105+F105</f>
        <v>0</v>
      </c>
    </row>
    <row r="106" spans="1:8" ht="14.25">
      <c r="A106" s="197" t="s">
        <v>218</v>
      </c>
      <c r="B106" s="14" t="s">
        <v>219</v>
      </c>
      <c r="C106" s="5">
        <f>C107+C110</f>
        <v>0</v>
      </c>
      <c r="D106" s="31"/>
      <c r="E106" s="31"/>
      <c r="F106" s="110"/>
      <c r="G106" s="31"/>
      <c r="H106" s="5">
        <f>H107+H110</f>
        <v>0</v>
      </c>
    </row>
    <row r="107" spans="1:8" ht="15">
      <c r="A107" s="197" t="s">
        <v>220</v>
      </c>
      <c r="B107" s="14" t="s">
        <v>221</v>
      </c>
      <c r="C107" s="4">
        <f>SUM(C108:C109)</f>
        <v>0</v>
      </c>
      <c r="D107" s="31"/>
      <c r="E107" s="31"/>
      <c r="F107" s="110"/>
      <c r="G107" s="31"/>
      <c r="H107" s="4">
        <f>SUM(H108:H109)</f>
        <v>0</v>
      </c>
    </row>
    <row r="108" spans="1:8" ht="14.25">
      <c r="A108" s="197" t="s">
        <v>222</v>
      </c>
      <c r="B108" s="14" t="s">
        <v>223</v>
      </c>
      <c r="C108" s="1">
        <f>'Balance Sheet Data'!C101</f>
        <v>0</v>
      </c>
      <c r="D108" s="31"/>
      <c r="E108" s="31"/>
      <c r="F108" s="110"/>
      <c r="G108" s="31"/>
      <c r="H108" s="1">
        <f>+C108+F108</f>
        <v>0</v>
      </c>
    </row>
    <row r="109" spans="1:8" ht="14.25">
      <c r="A109" s="197" t="s">
        <v>224</v>
      </c>
      <c r="B109" s="14" t="s">
        <v>225</v>
      </c>
      <c r="C109" s="1">
        <f>'Balance Sheet Data'!C102</f>
        <v>0</v>
      </c>
      <c r="D109" s="31"/>
      <c r="E109" s="31"/>
      <c r="F109" s="110"/>
      <c r="G109" s="31"/>
      <c r="H109" s="1">
        <f>+C109+F109</f>
        <v>0</v>
      </c>
    </row>
    <row r="110" spans="1:8" ht="14.25">
      <c r="A110" s="197" t="s">
        <v>226</v>
      </c>
      <c r="B110" s="14" t="s">
        <v>227</v>
      </c>
      <c r="C110" s="1">
        <f>'Balance Sheet Data'!C103</f>
        <v>0</v>
      </c>
      <c r="D110" s="31"/>
      <c r="E110" s="31"/>
      <c r="F110" s="110"/>
      <c r="G110" s="31"/>
      <c r="H110" s="1">
        <f>+C110+F110</f>
        <v>0</v>
      </c>
    </row>
    <row r="111" spans="1:8" ht="15">
      <c r="A111" s="197">
        <v>2.5</v>
      </c>
      <c r="B111" s="14" t="s">
        <v>228</v>
      </c>
      <c r="C111" s="3">
        <f>SUM(C112:C113)</f>
        <v>0</v>
      </c>
      <c r="D111" s="31"/>
      <c r="E111" s="31"/>
      <c r="F111" s="110"/>
      <c r="G111" s="31"/>
      <c r="H111" s="3">
        <f>SUM(H112:H113)</f>
        <v>0</v>
      </c>
    </row>
    <row r="112" spans="1:8" ht="14.25">
      <c r="A112" s="197" t="s">
        <v>229</v>
      </c>
      <c r="B112" s="14" t="s">
        <v>230</v>
      </c>
      <c r="C112" s="1">
        <f>'Balance Sheet Data'!C105</f>
        <v>0</v>
      </c>
      <c r="D112" s="31"/>
      <c r="E112" s="31"/>
      <c r="F112" s="110"/>
      <c r="G112" s="31"/>
      <c r="H112" s="1">
        <f>+C112+F112</f>
        <v>0</v>
      </c>
    </row>
    <row r="113" spans="1:8" ht="14.25">
      <c r="A113" s="197" t="s">
        <v>231</v>
      </c>
      <c r="B113" s="14" t="s">
        <v>232</v>
      </c>
      <c r="C113" s="1">
        <f>'Balance Sheet Data'!C106</f>
        <v>0</v>
      </c>
      <c r="D113" s="31"/>
      <c r="E113" s="31"/>
      <c r="F113" s="110"/>
      <c r="G113" s="31"/>
      <c r="H113" s="1">
        <f>+C113+F113</f>
        <v>0</v>
      </c>
    </row>
    <row r="114" spans="1:8" ht="15.75">
      <c r="A114" s="196">
        <v>3</v>
      </c>
      <c r="B114" s="26" t="s">
        <v>233</v>
      </c>
      <c r="C114" s="128">
        <f>C115+C118+C119+C127+C128</f>
        <v>0</v>
      </c>
      <c r="D114" s="31"/>
      <c r="E114" s="31"/>
      <c r="F114" s="110"/>
      <c r="G114" s="31"/>
      <c r="H114" s="128">
        <f>H115+H118+H119+H127+H128</f>
        <v>0</v>
      </c>
    </row>
    <row r="115" spans="1:8" ht="15">
      <c r="A115" s="197">
        <v>3.1</v>
      </c>
      <c r="B115" s="14" t="s">
        <v>234</v>
      </c>
      <c r="C115" s="3">
        <f>SUM(C116:C117)</f>
        <v>0</v>
      </c>
      <c r="D115" s="31"/>
      <c r="E115" s="31"/>
      <c r="F115" s="110"/>
      <c r="G115" s="31"/>
      <c r="H115" s="3">
        <f>SUM(H116:H117)</f>
        <v>0</v>
      </c>
    </row>
    <row r="116" spans="1:8" ht="14.25">
      <c r="A116" s="197" t="s">
        <v>235</v>
      </c>
      <c r="B116" s="14" t="s">
        <v>236</v>
      </c>
      <c r="C116" s="1">
        <f>'Balance Sheet Data'!C109</f>
        <v>0</v>
      </c>
      <c r="D116" s="31"/>
      <c r="E116" s="31"/>
      <c r="F116" s="110"/>
      <c r="G116" s="31"/>
      <c r="H116" s="1">
        <f>+C116+F116</f>
        <v>0</v>
      </c>
    </row>
    <row r="117" spans="1:8" ht="14.25">
      <c r="A117" s="197" t="s">
        <v>237</v>
      </c>
      <c r="B117" s="14" t="s">
        <v>238</v>
      </c>
      <c r="C117" s="1">
        <f>'Balance Sheet Data'!C110</f>
        <v>0</v>
      </c>
      <c r="D117" s="31"/>
      <c r="E117" s="31"/>
      <c r="F117" s="110"/>
      <c r="G117" s="31"/>
      <c r="H117" s="1">
        <f>+C117+F117</f>
        <v>0</v>
      </c>
    </row>
    <row r="118" spans="1:8" ht="14.25">
      <c r="A118" s="197">
        <v>3.2</v>
      </c>
      <c r="B118" s="14" t="s">
        <v>239</v>
      </c>
      <c r="C118" s="1">
        <f>'Balance Sheet Data'!C111</f>
        <v>0</v>
      </c>
      <c r="D118" s="31"/>
      <c r="E118" s="31"/>
      <c r="F118" s="110"/>
      <c r="G118" s="31"/>
      <c r="H118" s="1">
        <f>+C118+F118</f>
        <v>0</v>
      </c>
    </row>
    <row r="119" spans="1:8" ht="15">
      <c r="A119" s="197">
        <v>3.3</v>
      </c>
      <c r="B119" s="14" t="s">
        <v>240</v>
      </c>
      <c r="C119" s="3">
        <f>C120+C121+C122+C125+C126</f>
        <v>0</v>
      </c>
      <c r="D119" s="31"/>
      <c r="E119" s="31"/>
      <c r="F119" s="110"/>
      <c r="G119" s="31"/>
      <c r="H119" s="3">
        <f>H120+H121+H122+H125+H126</f>
        <v>0</v>
      </c>
    </row>
    <row r="120" spans="1:8" ht="14.25">
      <c r="A120" s="197" t="s">
        <v>241</v>
      </c>
      <c r="B120" s="14" t="s">
        <v>242</v>
      </c>
      <c r="C120" s="1">
        <f>'Balance Sheet Data'!C113</f>
        <v>0</v>
      </c>
      <c r="D120" s="31"/>
      <c r="E120" s="31"/>
      <c r="F120" s="110"/>
      <c r="G120" s="31"/>
      <c r="H120" s="1">
        <f>+C120+F120</f>
        <v>0</v>
      </c>
    </row>
    <row r="121" spans="1:8" ht="14.25">
      <c r="A121" s="197" t="s">
        <v>243</v>
      </c>
      <c r="B121" s="14" t="s">
        <v>244</v>
      </c>
      <c r="C121" s="1">
        <f>'Balance Sheet Data'!C114</f>
        <v>0</v>
      </c>
      <c r="D121" s="31"/>
      <c r="E121" s="31"/>
      <c r="F121" s="110"/>
      <c r="G121" s="31"/>
      <c r="H121" s="1">
        <f>+C121+F121</f>
        <v>0</v>
      </c>
    </row>
    <row r="122" spans="1:8" ht="15">
      <c r="A122" s="197" t="s">
        <v>245</v>
      </c>
      <c r="B122" s="14" t="s">
        <v>246</v>
      </c>
      <c r="C122" s="3">
        <f>SUM(C123:C124)</f>
        <v>0</v>
      </c>
      <c r="D122" s="31"/>
      <c r="E122" s="31"/>
      <c r="F122" s="110"/>
      <c r="G122" s="31"/>
      <c r="H122" s="3">
        <f>SUM(H123:H124)</f>
        <v>0</v>
      </c>
    </row>
    <row r="123" spans="1:8" ht="14.25">
      <c r="A123" s="197" t="s">
        <v>247</v>
      </c>
      <c r="B123" s="14" t="s">
        <v>248</v>
      </c>
      <c r="C123" s="1">
        <f>'Balance Sheet Data'!C116</f>
        <v>0</v>
      </c>
      <c r="D123" s="31"/>
      <c r="E123" s="31"/>
      <c r="F123" s="200">
        <f>+F54+F64-F85-F86-F88-F89-F91-F92-F94-F95-F96</f>
        <v>0</v>
      </c>
      <c r="G123" s="31"/>
      <c r="H123" s="1">
        <f t="shared" ref="H123:H128" si="1">+C123+F123</f>
        <v>0</v>
      </c>
    </row>
    <row r="124" spans="1:8" ht="14.25">
      <c r="A124" s="197" t="s">
        <v>249</v>
      </c>
      <c r="B124" s="14" t="s">
        <v>250</v>
      </c>
      <c r="C124" s="1">
        <f>'Balance Sheet Data'!C117</f>
        <v>0</v>
      </c>
      <c r="D124" s="31"/>
      <c r="E124" s="31"/>
      <c r="F124" s="110"/>
      <c r="G124" s="31"/>
      <c r="H124" s="1">
        <f t="shared" si="1"/>
        <v>0</v>
      </c>
    </row>
    <row r="125" spans="1:8" ht="14.25">
      <c r="A125" s="197" t="s">
        <v>251</v>
      </c>
      <c r="B125" s="14" t="s">
        <v>252</v>
      </c>
      <c r="C125" s="1">
        <f>'Balance Sheet Data'!C118</f>
        <v>0</v>
      </c>
      <c r="D125" s="31"/>
      <c r="E125" s="31"/>
      <c r="F125" s="110"/>
      <c r="G125" s="31"/>
      <c r="H125" s="1">
        <f t="shared" si="1"/>
        <v>0</v>
      </c>
    </row>
    <row r="126" spans="1:8" ht="14.25">
      <c r="A126" s="197" t="s">
        <v>253</v>
      </c>
      <c r="B126" s="14" t="s">
        <v>254</v>
      </c>
      <c r="C126" s="1">
        <f>'Balance Sheet Data'!C119</f>
        <v>0</v>
      </c>
      <c r="D126" s="31"/>
      <c r="E126" s="31"/>
      <c r="F126" s="110"/>
      <c r="G126" s="31"/>
      <c r="H126" s="1">
        <f t="shared" si="1"/>
        <v>0</v>
      </c>
    </row>
    <row r="127" spans="1:8" ht="14.25">
      <c r="A127" s="197">
        <v>3.4</v>
      </c>
      <c r="B127" s="14" t="s">
        <v>255</v>
      </c>
      <c r="C127" s="1">
        <f>'Balance Sheet Data'!C120</f>
        <v>0</v>
      </c>
      <c r="D127" s="31"/>
      <c r="E127" s="31"/>
      <c r="F127" s="110"/>
      <c r="G127" s="31"/>
      <c r="H127" s="1">
        <f t="shared" si="1"/>
        <v>0</v>
      </c>
    </row>
    <row r="128" spans="1:8" ht="14.25">
      <c r="A128" s="197">
        <v>3.5</v>
      </c>
      <c r="B128" s="14" t="s">
        <v>256</v>
      </c>
      <c r="C128" s="1">
        <f>'Balance Sheet Data'!C121</f>
        <v>0</v>
      </c>
      <c r="D128" s="31"/>
      <c r="E128" s="31"/>
      <c r="F128" s="110"/>
      <c r="G128" s="31"/>
      <c r="H128" s="1">
        <f t="shared" si="1"/>
        <v>0</v>
      </c>
    </row>
    <row r="129" spans="1:10" ht="14.25">
      <c r="A129" s="31"/>
      <c r="B129" s="31"/>
      <c r="C129" s="31"/>
      <c r="D129" s="31"/>
      <c r="E129" s="31"/>
      <c r="F129" s="110"/>
      <c r="G129" s="31"/>
      <c r="H129" s="31"/>
      <c r="I129" s="31"/>
      <c r="J129" s="31"/>
    </row>
    <row r="130" spans="1:10" ht="15.75">
      <c r="A130" s="197" t="s">
        <v>377</v>
      </c>
      <c r="B130" s="12" t="s">
        <v>378</v>
      </c>
      <c r="C130" s="2">
        <f>+C82+C114</f>
        <v>0</v>
      </c>
      <c r="D130" s="31"/>
      <c r="E130" s="31"/>
      <c r="F130" s="110"/>
      <c r="G130" s="31"/>
      <c r="H130" s="2">
        <f>+H82+H114</f>
        <v>0</v>
      </c>
      <c r="I130" s="31"/>
      <c r="J130" s="31"/>
    </row>
    <row r="131" spans="1:10" ht="14.25">
      <c r="A131" s="31"/>
      <c r="B131" s="31"/>
      <c r="C131" s="31"/>
      <c r="D131" s="31"/>
      <c r="E131" s="31"/>
      <c r="F131" s="110"/>
      <c r="G131" s="31"/>
      <c r="H131" s="31"/>
      <c r="I131" s="31"/>
      <c r="J131" s="31"/>
    </row>
    <row r="132" spans="1:10" ht="15.75">
      <c r="A132" s="68" t="s">
        <v>379</v>
      </c>
      <c r="B132" s="12" t="s">
        <v>380</v>
      </c>
      <c r="C132" s="2">
        <f>+C17-C130</f>
        <v>0</v>
      </c>
      <c r="D132" s="31"/>
      <c r="E132" s="31"/>
      <c r="F132" s="30"/>
      <c r="G132" s="31"/>
      <c r="H132" s="2">
        <f>+H17-H130</f>
        <v>0</v>
      </c>
      <c r="I132" s="31"/>
      <c r="J132" s="31"/>
    </row>
    <row r="133" spans="1:10" s="109" customFormat="1" ht="14.25">
      <c r="A133" s="113"/>
      <c r="B133" s="113"/>
      <c r="C133" s="113"/>
      <c r="D133" s="113"/>
      <c r="E133" s="113"/>
      <c r="F133" s="113"/>
      <c r="G133" s="113"/>
      <c r="H133" s="113"/>
      <c r="I133" s="113"/>
      <c r="J133" s="113"/>
    </row>
    <row r="134" spans="1:10" s="123" customFormat="1" ht="15">
      <c r="A134" s="113"/>
      <c r="B134" s="127" t="s">
        <v>381</v>
      </c>
      <c r="C134" s="113"/>
      <c r="D134" s="113"/>
      <c r="E134" s="113"/>
      <c r="F134" s="113"/>
      <c r="G134" s="113"/>
      <c r="H134" s="113"/>
      <c r="I134" s="113"/>
      <c r="J134" s="113"/>
    </row>
    <row r="135" spans="1:10" s="123" customFormat="1" ht="14.25">
      <c r="A135" s="113"/>
      <c r="B135" s="126" t="s">
        <v>382</v>
      </c>
      <c r="C135" s="115">
        <v>0</v>
      </c>
      <c r="D135" s="113"/>
      <c r="E135" s="113"/>
      <c r="F135" s="113"/>
      <c r="G135" s="113"/>
      <c r="H135" s="115">
        <f>H114-C114</f>
        <v>0</v>
      </c>
      <c r="I135" s="113"/>
      <c r="J135" s="113"/>
    </row>
    <row r="136" spans="1:10" s="123" customFormat="1" ht="14.25">
      <c r="A136" s="113"/>
      <c r="B136" s="126" t="s">
        <v>383</v>
      </c>
      <c r="C136" s="115">
        <v>0</v>
      </c>
      <c r="D136" s="113"/>
      <c r="E136" s="113"/>
      <c r="F136" s="113"/>
      <c r="G136" s="113"/>
      <c r="H136" s="115">
        <f>H17-C17</f>
        <v>0</v>
      </c>
      <c r="I136" s="113"/>
      <c r="J136" s="113"/>
    </row>
    <row r="137" spans="1:10" s="123" customFormat="1" ht="14.25">
      <c r="A137" s="113"/>
      <c r="B137" s="126" t="s">
        <v>384</v>
      </c>
      <c r="C137" s="115">
        <v>0</v>
      </c>
      <c r="D137" s="113"/>
      <c r="E137" s="113"/>
      <c r="F137" s="113"/>
      <c r="G137" s="113"/>
      <c r="H137" s="115">
        <f>H136*'Notes &amp; Assumptions'!E27</f>
        <v>0</v>
      </c>
      <c r="I137" s="113"/>
      <c r="J137" s="113"/>
    </row>
    <row r="138" spans="1:10" s="123" customFormat="1" ht="14.25">
      <c r="A138" s="113"/>
      <c r="B138" s="126"/>
      <c r="C138" s="113"/>
      <c r="D138" s="113"/>
      <c r="E138" s="113"/>
      <c r="F138" s="113"/>
      <c r="G138" s="113"/>
      <c r="H138" s="113"/>
      <c r="I138" s="113"/>
      <c r="J138" s="113"/>
    </row>
    <row r="139" spans="1:10" s="109" customFormat="1" ht="15">
      <c r="A139" s="113"/>
      <c r="B139" s="127" t="s">
        <v>385</v>
      </c>
      <c r="C139" s="113"/>
      <c r="D139" s="113"/>
      <c r="E139" s="113"/>
      <c r="F139" s="113"/>
      <c r="G139" s="113"/>
      <c r="H139" s="113"/>
      <c r="I139" s="113"/>
      <c r="J139" s="113"/>
    </row>
    <row r="140" spans="1:10" s="109" customFormat="1" ht="14.25">
      <c r="A140" s="116"/>
      <c r="B140" s="126" t="s">
        <v>386</v>
      </c>
      <c r="C140" s="187">
        <f>'C1 Form Data'!C23</f>
        <v>0</v>
      </c>
      <c r="D140" s="113"/>
      <c r="E140" s="113"/>
      <c r="F140" s="113"/>
      <c r="G140" s="113"/>
      <c r="H140" s="113"/>
      <c r="I140" s="113"/>
      <c r="J140" s="113"/>
    </row>
    <row r="141" spans="1:10" s="109" customFormat="1" ht="14.25">
      <c r="A141" s="116"/>
      <c r="B141" s="126" t="s">
        <v>387</v>
      </c>
      <c r="C141" s="187">
        <f>'C1 Form Data'!C27</f>
        <v>0</v>
      </c>
      <c r="D141" s="113"/>
      <c r="E141" s="113"/>
      <c r="F141" s="113"/>
      <c r="G141" s="113"/>
      <c r="H141" s="113"/>
      <c r="I141" s="113"/>
      <c r="J141" s="113"/>
    </row>
    <row r="142" spans="1:10" s="109" customFormat="1" ht="15" thickBot="1">
      <c r="A142" s="59"/>
      <c r="B142" s="130"/>
    </row>
    <row r="143" spans="1:10" s="109" customFormat="1" ht="18" customHeight="1" thickBot="1">
      <c r="A143" s="295" t="s">
        <v>417</v>
      </c>
      <c r="B143" s="296"/>
      <c r="C143" s="296"/>
      <c r="D143" s="296"/>
      <c r="E143" s="296"/>
      <c r="F143" s="296"/>
      <c r="G143" s="296"/>
      <c r="H143" s="296"/>
      <c r="I143" s="296"/>
      <c r="J143" s="297"/>
    </row>
    <row r="144" spans="1:10" s="109" customFormat="1" ht="45.75" customHeight="1">
      <c r="A144" s="298"/>
      <c r="B144" s="299"/>
      <c r="C144" s="178" t="s">
        <v>389</v>
      </c>
      <c r="D144" s="113"/>
      <c r="E144" s="113"/>
      <c r="F144" s="113"/>
      <c r="G144" s="113"/>
      <c r="H144" s="182" t="s">
        <v>418</v>
      </c>
      <c r="I144" s="321" t="s">
        <v>391</v>
      </c>
      <c r="J144" s="143" t="s">
        <v>392</v>
      </c>
    </row>
    <row r="145" spans="1:10" s="122" customFormat="1" ht="15">
      <c r="A145" s="300" t="s">
        <v>393</v>
      </c>
      <c r="B145" s="301"/>
      <c r="C145" s="326" t="e">
        <f>C114/C17</f>
        <v>#DIV/0!</v>
      </c>
      <c r="D145" s="152"/>
      <c r="E145" s="152"/>
      <c r="F145" s="152"/>
      <c r="G145" s="152"/>
      <c r="H145" s="327" t="e">
        <f>H114/H17</f>
        <v>#DIV/0!</v>
      </c>
      <c r="I145" s="129">
        <v>0.06</v>
      </c>
      <c r="J145" s="328" t="e">
        <f>IF(H145&lt;I145,"No", "Yes")</f>
        <v>#DIV/0!</v>
      </c>
    </row>
    <row r="146" spans="1:10" s="109" customFormat="1" ht="15.75" thickBot="1">
      <c r="A146" s="302" t="s">
        <v>394</v>
      </c>
      <c r="B146" s="303"/>
      <c r="C146" s="323" t="e">
        <f>C140/C141</f>
        <v>#DIV/0!</v>
      </c>
      <c r="D146" s="113"/>
      <c r="E146" s="113"/>
      <c r="F146" s="113"/>
      <c r="G146" s="113"/>
      <c r="H146" s="327" t="e">
        <f>(C140+H135)/(C141+H137)</f>
        <v>#DIV/0!</v>
      </c>
      <c r="I146" s="133">
        <v>0.1</v>
      </c>
      <c r="J146" s="134" t="e">
        <f>IF(H146&lt;I146,"No", "Yes")</f>
        <v>#DIV/0!</v>
      </c>
    </row>
    <row r="147" spans="1:10" s="123" customFormat="1" ht="15">
      <c r="A147" s="304" t="s">
        <v>395</v>
      </c>
      <c r="B147" s="305"/>
      <c r="C147" s="188"/>
      <c r="D147" s="137"/>
      <c r="E147" s="137"/>
      <c r="F147" s="137"/>
      <c r="G147" s="151"/>
      <c r="H147" s="177" t="e">
        <f>H145-C145</f>
        <v>#DIV/0!</v>
      </c>
      <c r="I147" s="148"/>
      <c r="J147" s="147"/>
    </row>
    <row r="148" spans="1:10" s="109" customFormat="1" ht="15.75" thickBot="1">
      <c r="A148" s="285" t="s">
        <v>396</v>
      </c>
      <c r="B148" s="286"/>
      <c r="C148" s="189"/>
      <c r="H148" s="146" t="e">
        <f>H146-C146</f>
        <v>#DIV/0!</v>
      </c>
      <c r="I148" s="149"/>
      <c r="J148" s="150"/>
    </row>
  </sheetData>
  <mergeCells count="12">
    <mergeCell ref="H6:H7"/>
    <mergeCell ref="C12:C13"/>
    <mergeCell ref="E12:F13"/>
    <mergeCell ref="H12:H13"/>
    <mergeCell ref="E2:H2"/>
    <mergeCell ref="E3:H3"/>
    <mergeCell ref="A148:B148"/>
    <mergeCell ref="A143:J143"/>
    <mergeCell ref="A144:B144"/>
    <mergeCell ref="A145:B145"/>
    <mergeCell ref="A146:B146"/>
    <mergeCell ref="A147:B147"/>
  </mergeCells>
  <conditionalFormatting sqref="G21">
    <cfRule type="cellIs" dxfId="8" priority="3" stopIfTrue="1" operator="equal">
      <formula>"NO"</formula>
    </cfRule>
  </conditionalFormatting>
  <conditionalFormatting sqref="J145:J146">
    <cfRule type="cellIs" dxfId="7" priority="1" operator="equal">
      <formula>"No"</formula>
    </cfRule>
  </conditionalFormatting>
  <conditionalFormatting sqref="J148">
    <cfRule type="cellIs" dxfId="6" priority="2" operator="equal">
      <formula>"No"</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148"/>
  <sheetViews>
    <sheetView showGridLines="0" topLeftCell="H121" zoomScale="80" zoomScaleNormal="80" workbookViewId="0">
      <selection activeCell="R146" sqref="R146"/>
    </sheetView>
  </sheetViews>
  <sheetFormatPr defaultRowHeight="12.75"/>
  <cols>
    <col min="1" max="1" width="10" style="6" customWidth="1"/>
    <col min="2" max="2" width="87.85546875" style="7" customWidth="1"/>
    <col min="3" max="3" width="38.140625" style="8" customWidth="1"/>
    <col min="4" max="4" width="13.140625" style="7" customWidth="1"/>
    <col min="5" max="5" width="29.85546875" style="19" customWidth="1"/>
    <col min="6" max="6" width="20" style="7" customWidth="1"/>
    <col min="7" max="7" width="21.42578125" style="8" customWidth="1"/>
    <col min="8" max="8" width="10.42578125" style="7" customWidth="1"/>
    <col min="9" max="9" width="55.85546875" style="7" customWidth="1"/>
    <col min="10" max="10" width="17.7109375" style="19" customWidth="1"/>
    <col min="11" max="11" width="4.42578125" style="19" customWidth="1"/>
    <col min="12" max="12" width="4" style="7" customWidth="1"/>
    <col min="13" max="13" width="21.42578125" style="8" customWidth="1"/>
    <col min="14" max="14" width="9.140625" style="7"/>
    <col min="15" max="15" width="19.28515625" style="7" customWidth="1"/>
    <col min="16" max="16" width="17.7109375" style="19" customWidth="1"/>
    <col min="17" max="17" width="4" style="7" customWidth="1"/>
    <col min="18" max="18" width="21.42578125" style="8" customWidth="1"/>
    <col min="19" max="19" width="15.85546875" style="7" customWidth="1"/>
    <col min="20" max="20" width="30.85546875" style="7" customWidth="1"/>
    <col min="21" max="16384" width="9.140625" style="7"/>
  </cols>
  <sheetData>
    <row r="1" spans="1:20">
      <c r="A1" s="142"/>
      <c r="B1" s="31"/>
      <c r="C1" s="31"/>
      <c r="D1" s="31"/>
      <c r="E1" s="30"/>
      <c r="F1" s="31"/>
      <c r="G1" s="31"/>
      <c r="H1" s="31"/>
      <c r="I1" s="31"/>
      <c r="J1" s="30"/>
      <c r="K1" s="30"/>
      <c r="L1" s="31"/>
      <c r="M1" s="31"/>
      <c r="N1" s="31"/>
      <c r="O1" s="31"/>
      <c r="P1" s="30"/>
      <c r="Q1" s="31"/>
      <c r="R1" s="31"/>
      <c r="S1" s="31"/>
      <c r="T1" s="31"/>
    </row>
    <row r="2" spans="1:20" ht="18.75" thickBot="1">
      <c r="A2" s="31"/>
      <c r="B2" s="18" t="s">
        <v>419</v>
      </c>
      <c r="C2" s="17"/>
      <c r="D2" s="31"/>
      <c r="E2" s="291" t="s">
        <v>367</v>
      </c>
      <c r="F2" s="291"/>
      <c r="G2" s="291"/>
      <c r="H2" s="31"/>
      <c r="I2" s="291" t="s">
        <v>420</v>
      </c>
      <c r="J2" s="291"/>
      <c r="K2" s="291"/>
      <c r="L2" s="291"/>
      <c r="M2" s="291"/>
      <c r="N2" s="31"/>
      <c r="O2" s="291" t="s">
        <v>421</v>
      </c>
      <c r="P2" s="291"/>
      <c r="Q2" s="291"/>
      <c r="R2" s="291"/>
      <c r="S2" s="153"/>
      <c r="T2" s="153"/>
    </row>
    <row r="3" spans="1:20" ht="16.5" thickBot="1">
      <c r="A3" s="17"/>
      <c r="B3" s="17"/>
      <c r="C3" s="17"/>
      <c r="D3" s="31"/>
      <c r="E3" s="292" t="s">
        <v>368</v>
      </c>
      <c r="F3" s="293"/>
      <c r="G3" s="294"/>
      <c r="H3" s="31"/>
      <c r="I3" s="292" t="s">
        <v>399</v>
      </c>
      <c r="J3" s="293"/>
      <c r="K3" s="293"/>
      <c r="L3" s="293"/>
      <c r="M3" s="294"/>
      <c r="N3" s="31"/>
      <c r="O3" s="292" t="s">
        <v>413</v>
      </c>
      <c r="P3" s="293"/>
      <c r="Q3" s="293"/>
      <c r="R3" s="294"/>
      <c r="S3" s="190"/>
      <c r="T3" s="31"/>
    </row>
    <row r="4" spans="1:20" ht="15.75">
      <c r="A4" s="142"/>
      <c r="B4" s="16" t="s">
        <v>369</v>
      </c>
      <c r="C4" s="29">
        <f>'Balance Sheet Data'!C5</f>
        <v>0</v>
      </c>
      <c r="D4" s="31"/>
      <c r="E4" s="21" t="s">
        <v>370</v>
      </c>
      <c r="F4" s="31"/>
      <c r="G4" s="17"/>
      <c r="H4" s="31"/>
      <c r="I4" s="31"/>
      <c r="J4" s="21" t="s">
        <v>400</v>
      </c>
      <c r="K4" s="21"/>
      <c r="L4" s="31"/>
      <c r="M4" s="17"/>
      <c r="N4" s="31"/>
      <c r="O4" s="31"/>
      <c r="P4" s="21" t="s">
        <v>414</v>
      </c>
      <c r="Q4" s="31"/>
      <c r="R4" s="17"/>
      <c r="S4" s="31"/>
      <c r="T4" s="31"/>
    </row>
    <row r="5" spans="1:20" ht="16.5" customHeight="1" thickBot="1">
      <c r="A5" s="142"/>
      <c r="B5" s="16" t="s">
        <v>371</v>
      </c>
      <c r="C5" s="27">
        <f>'Balance Sheet Data'!C3</f>
        <v>0</v>
      </c>
      <c r="D5" s="31"/>
      <c r="E5" s="192" t="s">
        <v>372</v>
      </c>
      <c r="F5" s="31"/>
      <c r="G5" s="17"/>
      <c r="H5" s="31"/>
      <c r="I5" s="31"/>
      <c r="J5" s="20" t="s">
        <v>401</v>
      </c>
      <c r="K5" s="21"/>
      <c r="L5" s="31"/>
      <c r="M5" s="17"/>
      <c r="N5" s="31"/>
      <c r="O5" s="31"/>
      <c r="P5" s="20" t="s">
        <v>401</v>
      </c>
      <c r="Q5" s="31"/>
      <c r="R5" s="17"/>
      <c r="S5" s="31"/>
      <c r="T5" s="31"/>
    </row>
    <row r="6" spans="1:20" ht="15.75" customHeight="1" thickBot="1">
      <c r="A6" s="142"/>
      <c r="B6" s="16" t="s">
        <v>373</v>
      </c>
      <c r="C6" s="29">
        <f>'Balance Sheet Data'!C4</f>
        <v>0</v>
      </c>
      <c r="D6" s="31"/>
      <c r="E6" s="24">
        <f>'Notes &amp; Assumptions'!C14</f>
        <v>0.1</v>
      </c>
      <c r="F6" s="31"/>
      <c r="G6" s="31"/>
      <c r="H6" s="31"/>
      <c r="I6" s="25" t="s">
        <v>402</v>
      </c>
      <c r="J6" s="24">
        <f>'Notes &amp; Assumptions'!C16</f>
        <v>-0.2</v>
      </c>
      <c r="K6" s="21"/>
      <c r="L6" s="31"/>
      <c r="M6" s="308" t="s">
        <v>403</v>
      </c>
      <c r="N6" s="31"/>
      <c r="O6" s="25" t="s">
        <v>415</v>
      </c>
      <c r="P6" s="24">
        <f>'Notes &amp; Assumptions'!C23</f>
        <v>-0.3</v>
      </c>
      <c r="Q6" s="31"/>
      <c r="R6" s="308" t="s">
        <v>416</v>
      </c>
      <c r="S6" s="31"/>
      <c r="T6" s="31"/>
    </row>
    <row r="7" spans="1:20" ht="13.5" thickBot="1">
      <c r="A7" s="142"/>
      <c r="B7" s="31"/>
      <c r="C7" s="329"/>
      <c r="D7" s="31"/>
      <c r="E7" s="30"/>
      <c r="F7" s="31"/>
      <c r="G7" s="31"/>
      <c r="H7" s="31"/>
      <c r="I7" s="25" t="s">
        <v>404</v>
      </c>
      <c r="J7" s="24">
        <f>'Notes &amp; Assumptions'!C17</f>
        <v>0.03</v>
      </c>
      <c r="K7" s="21"/>
      <c r="L7" s="31"/>
      <c r="M7" s="309"/>
      <c r="N7" s="31"/>
      <c r="O7" s="25"/>
      <c r="P7" s="25"/>
      <c r="Q7" s="31"/>
      <c r="R7" s="309"/>
      <c r="S7" s="31"/>
      <c r="T7" s="31"/>
    </row>
    <row r="8" spans="1:20" ht="16.5" thickBot="1">
      <c r="A8" s="142"/>
      <c r="B8" s="16"/>
      <c r="C8" s="194"/>
      <c r="D8" s="31"/>
      <c r="E8" s="30"/>
      <c r="F8" s="31"/>
      <c r="G8" s="17"/>
      <c r="H8" s="31"/>
      <c r="I8" s="25" t="s">
        <v>405</v>
      </c>
      <c r="J8" s="24">
        <f>'Notes &amp; Assumptions'!C18</f>
        <v>0.01</v>
      </c>
      <c r="K8" s="21"/>
      <c r="L8" s="31"/>
      <c r="M8" s="17"/>
      <c r="N8" s="31"/>
      <c r="O8" s="25" t="s">
        <v>28</v>
      </c>
      <c r="P8" s="24">
        <f>'Notes &amp; Assumptions'!C24</f>
        <v>0.15</v>
      </c>
      <c r="Q8" s="31"/>
      <c r="R8" s="17"/>
      <c r="S8" s="31"/>
      <c r="T8" s="31"/>
    </row>
    <row r="9" spans="1:20" ht="16.5" thickBot="1">
      <c r="A9" s="142"/>
      <c r="B9" s="16"/>
      <c r="C9" s="194"/>
      <c r="D9" s="31"/>
      <c r="E9" s="30"/>
      <c r="F9" s="31"/>
      <c r="G9" s="17"/>
      <c r="H9" s="31"/>
      <c r="I9" s="25" t="s">
        <v>23</v>
      </c>
      <c r="J9" s="28">
        <f>'Notes &amp; Assumptions'!C19</f>
        <v>1</v>
      </c>
      <c r="K9" s="21"/>
      <c r="L9" s="31"/>
      <c r="M9" s="17"/>
      <c r="N9" s="31"/>
      <c r="O9" s="25"/>
      <c r="P9" s="25"/>
      <c r="Q9" s="31"/>
      <c r="R9" s="17"/>
      <c r="S9" s="31"/>
      <c r="T9" s="31"/>
    </row>
    <row r="10" spans="1:20" ht="16.5" thickBot="1">
      <c r="A10" s="142"/>
      <c r="B10" s="16"/>
      <c r="C10" s="194"/>
      <c r="D10" s="31"/>
      <c r="E10" s="30"/>
      <c r="F10" s="31"/>
      <c r="G10" s="17"/>
      <c r="H10" s="31"/>
      <c r="I10" s="25" t="s">
        <v>406</v>
      </c>
      <c r="J10" s="24">
        <f>-J7*J9</f>
        <v>-0.03</v>
      </c>
      <c r="K10" s="21"/>
      <c r="L10" s="31"/>
      <c r="M10" s="17"/>
      <c r="N10" s="31"/>
      <c r="O10" s="25"/>
      <c r="P10" s="25"/>
      <c r="Q10" s="31"/>
      <c r="R10" s="17"/>
      <c r="S10" s="31"/>
      <c r="T10" s="31"/>
    </row>
    <row r="11" spans="1:20" ht="16.5" thickBot="1">
      <c r="A11" s="142"/>
      <c r="B11" s="16"/>
      <c r="C11" s="194"/>
      <c r="D11" s="31"/>
      <c r="E11" s="30"/>
      <c r="F11" s="31"/>
      <c r="G11" s="17"/>
      <c r="H11" s="31"/>
      <c r="I11" s="25" t="s">
        <v>24</v>
      </c>
      <c r="J11" s="28">
        <f>'Notes &amp; Assumptions'!C20</f>
        <v>5</v>
      </c>
      <c r="K11" s="21"/>
      <c r="L11" s="31"/>
      <c r="M11" s="17"/>
      <c r="N11" s="31"/>
      <c r="O11" s="25"/>
      <c r="P11" s="25"/>
      <c r="Q11" s="31"/>
      <c r="R11" s="17"/>
      <c r="S11" s="31"/>
      <c r="T11" s="31"/>
    </row>
    <row r="12" spans="1:20" ht="15" customHeight="1" thickBot="1">
      <c r="A12" s="142"/>
      <c r="B12" s="9"/>
      <c r="C12" s="287" t="s">
        <v>374</v>
      </c>
      <c r="D12" s="109"/>
      <c r="E12" s="289" t="s">
        <v>375</v>
      </c>
      <c r="F12" s="109"/>
      <c r="G12" s="287" t="s">
        <v>422</v>
      </c>
      <c r="H12" s="31"/>
      <c r="I12" s="25" t="s">
        <v>407</v>
      </c>
      <c r="J12" s="24">
        <f>-J11*J7</f>
        <v>-0.15</v>
      </c>
      <c r="K12" s="21"/>
      <c r="L12" s="31"/>
      <c r="M12" s="308" t="s">
        <v>403</v>
      </c>
      <c r="N12" s="31"/>
      <c r="O12" s="306" t="s">
        <v>375</v>
      </c>
      <c r="P12" s="310"/>
      <c r="Q12" s="154"/>
      <c r="R12" s="308" t="s">
        <v>416</v>
      </c>
      <c r="S12" s="31"/>
      <c r="T12" s="31"/>
    </row>
    <row r="13" spans="1:20" ht="15" thickBot="1">
      <c r="A13" s="142"/>
      <c r="B13" s="9"/>
      <c r="C13" s="288"/>
      <c r="D13" s="109"/>
      <c r="E13" s="290"/>
      <c r="F13" s="109"/>
      <c r="G13" s="288"/>
      <c r="H13" s="31"/>
      <c r="I13" s="25" t="s">
        <v>25</v>
      </c>
      <c r="J13" s="28">
        <f>'Notes &amp; Assumptions'!C21</f>
        <v>5</v>
      </c>
      <c r="K13" s="21"/>
      <c r="L13" s="31"/>
      <c r="M13" s="309"/>
      <c r="N13" s="31"/>
      <c r="O13" s="307"/>
      <c r="P13" s="311"/>
      <c r="Q13" s="154"/>
      <c r="R13" s="309"/>
      <c r="S13" s="31"/>
      <c r="T13" s="31"/>
    </row>
    <row r="14" spans="1:20" ht="15.75" customHeight="1" thickBot="1">
      <c r="A14" s="142"/>
      <c r="B14" s="31"/>
      <c r="C14" s="194"/>
      <c r="D14" s="31"/>
      <c r="E14" s="30"/>
      <c r="F14" s="31"/>
      <c r="G14" s="194"/>
      <c r="H14" s="31"/>
      <c r="I14" s="25" t="s">
        <v>408</v>
      </c>
      <c r="J14" s="24">
        <f>-J13*J8</f>
        <v>-0.05</v>
      </c>
      <c r="K14" s="21"/>
      <c r="L14" s="31"/>
      <c r="M14" s="194"/>
      <c r="N14" s="31"/>
      <c r="O14" s="25"/>
      <c r="P14" s="25"/>
      <c r="Q14" s="31"/>
      <c r="R14" s="194"/>
      <c r="S14" s="31"/>
      <c r="T14" s="31"/>
    </row>
    <row r="15" spans="1:20" ht="15.75" thickBot="1">
      <c r="A15" s="142"/>
      <c r="B15" s="31"/>
      <c r="C15" s="324" t="s">
        <v>349</v>
      </c>
      <c r="D15" s="31"/>
      <c r="E15" s="22"/>
      <c r="F15" s="10"/>
      <c r="G15" s="324" t="s">
        <v>349</v>
      </c>
      <c r="H15" s="31"/>
      <c r="I15" s="31"/>
      <c r="J15" s="22"/>
      <c r="K15" s="21"/>
      <c r="L15" s="10"/>
      <c r="M15" s="324" t="s">
        <v>349</v>
      </c>
      <c r="N15" s="109"/>
      <c r="O15" s="109"/>
      <c r="P15" s="109"/>
      <c r="Q15" s="10"/>
      <c r="R15" s="324" t="s">
        <v>349</v>
      </c>
      <c r="S15" s="31"/>
      <c r="T15" s="31"/>
    </row>
    <row r="16" spans="1:20" ht="14.25" customHeight="1">
      <c r="A16" s="142"/>
      <c r="B16" s="31"/>
      <c r="C16" s="194"/>
      <c r="D16" s="31"/>
      <c r="E16" s="30"/>
      <c r="F16" s="11"/>
      <c r="G16" s="194"/>
      <c r="H16" s="31"/>
      <c r="I16" s="31"/>
      <c r="J16" s="306" t="s">
        <v>375</v>
      </c>
      <c r="K16" s="254"/>
      <c r="L16" s="11"/>
      <c r="M16" s="194"/>
      <c r="N16" s="109"/>
      <c r="O16" s="109"/>
      <c r="P16" s="110"/>
      <c r="Q16" s="11"/>
      <c r="R16" s="194"/>
      <c r="S16" s="31"/>
      <c r="T16" s="31"/>
    </row>
    <row r="17" spans="1:18" ht="15.75" customHeight="1" thickBot="1">
      <c r="A17" s="196">
        <v>1</v>
      </c>
      <c r="B17" s="26" t="s">
        <v>60</v>
      </c>
      <c r="C17" s="131">
        <f>C18+C35+C66+C73+C78+C79</f>
        <v>0</v>
      </c>
      <c r="D17" s="31"/>
      <c r="E17" s="202"/>
      <c r="F17" s="13"/>
      <c r="G17" s="131">
        <f>G18+G35+G66+G73+G78+G79</f>
        <v>0</v>
      </c>
      <c r="H17" s="31"/>
      <c r="I17" s="31"/>
      <c r="J17" s="307"/>
      <c r="K17" s="254"/>
      <c r="L17" s="13"/>
      <c r="M17" s="2">
        <f>M18+M35+M66+M73+M78+M79</f>
        <v>0</v>
      </c>
      <c r="N17" s="109"/>
      <c r="O17" s="109"/>
      <c r="P17" s="110"/>
      <c r="Q17" s="13"/>
      <c r="R17" s="2">
        <f>R18+R35+R66+R73+R78+R79</f>
        <v>0</v>
      </c>
    </row>
    <row r="18" spans="1:18" ht="15">
      <c r="A18" s="197">
        <v>1.1000000000000001</v>
      </c>
      <c r="B18" s="14" t="s">
        <v>61</v>
      </c>
      <c r="C18" s="3">
        <f>C19+C22+C25+C30</f>
        <v>0</v>
      </c>
      <c r="D18" s="31"/>
      <c r="E18" s="202"/>
      <c r="F18" s="11"/>
      <c r="G18" s="3">
        <f>G19+G22+G25+G30</f>
        <v>0</v>
      </c>
      <c r="H18" s="31"/>
      <c r="I18" s="31"/>
      <c r="J18" s="30"/>
      <c r="K18" s="21"/>
      <c r="L18" s="11"/>
      <c r="M18" s="3">
        <f>M19+M22+M25+M30</f>
        <v>0</v>
      </c>
      <c r="N18" s="109"/>
      <c r="O18" s="109"/>
      <c r="P18" s="110"/>
      <c r="Q18" s="11"/>
      <c r="R18" s="3">
        <f>R19+R22+R25+R30</f>
        <v>0</v>
      </c>
    </row>
    <row r="19" spans="1:18" ht="15">
      <c r="A19" s="197" t="s">
        <v>62</v>
      </c>
      <c r="B19" s="14" t="s">
        <v>63</v>
      </c>
      <c r="C19" s="3">
        <f>SUM(C20:C21)</f>
        <v>0</v>
      </c>
      <c r="D19" s="31"/>
      <c r="E19" s="202"/>
      <c r="F19" s="13"/>
      <c r="G19" s="3">
        <f>SUM(G20:G21)</f>
        <v>0</v>
      </c>
      <c r="H19" s="31"/>
      <c r="I19" s="31"/>
      <c r="J19" s="110"/>
      <c r="K19" s="112"/>
      <c r="L19" s="13"/>
      <c r="M19" s="3">
        <f>SUM(M20:M21)</f>
        <v>0</v>
      </c>
      <c r="N19" s="109"/>
      <c r="O19" s="109"/>
      <c r="P19" s="110"/>
      <c r="Q19" s="13"/>
      <c r="R19" s="3">
        <f>SUM(R20:R21)</f>
        <v>0</v>
      </c>
    </row>
    <row r="20" spans="1:18" ht="15">
      <c r="A20" s="197" t="s">
        <v>64</v>
      </c>
      <c r="B20" s="14" t="s">
        <v>65</v>
      </c>
      <c r="C20" s="23">
        <f>'Balance Sheet Data'!C13</f>
        <v>0</v>
      </c>
      <c r="D20" s="31"/>
      <c r="E20" s="202"/>
      <c r="F20" s="11"/>
      <c r="G20" s="1">
        <f>+C20+E20</f>
        <v>0</v>
      </c>
      <c r="H20" s="31"/>
      <c r="I20" s="31"/>
      <c r="J20" s="110"/>
      <c r="K20" s="112"/>
      <c r="L20" s="11"/>
      <c r="M20" s="1">
        <f>+G20+J20</f>
        <v>0</v>
      </c>
      <c r="N20" s="109"/>
      <c r="O20" s="109"/>
      <c r="P20" s="110"/>
      <c r="Q20" s="11"/>
      <c r="R20" s="1">
        <f>+M20+P20</f>
        <v>0</v>
      </c>
    </row>
    <row r="21" spans="1:18" ht="15">
      <c r="A21" s="197" t="s">
        <v>66</v>
      </c>
      <c r="B21" s="14" t="s">
        <v>67</v>
      </c>
      <c r="C21" s="23">
        <f>'Balance Sheet Data'!C14</f>
        <v>0</v>
      </c>
      <c r="D21" s="31"/>
      <c r="E21" s="203">
        <f>+C21*(E$6)</f>
        <v>0</v>
      </c>
      <c r="F21" s="15"/>
      <c r="G21" s="1">
        <f>+C21+E21</f>
        <v>0</v>
      </c>
      <c r="H21" s="31"/>
      <c r="I21" s="31"/>
      <c r="J21" s="110"/>
      <c r="K21" s="112"/>
      <c r="L21" s="15"/>
      <c r="M21" s="1">
        <f>+G21+J21</f>
        <v>0</v>
      </c>
      <c r="N21" s="109"/>
      <c r="O21" s="109"/>
      <c r="P21" s="110"/>
      <c r="Q21" s="15"/>
      <c r="R21" s="1">
        <f>+M21+P21</f>
        <v>0</v>
      </c>
    </row>
    <row r="22" spans="1:18" ht="15">
      <c r="A22" s="197" t="s">
        <v>68</v>
      </c>
      <c r="B22" s="14" t="s">
        <v>69</v>
      </c>
      <c r="C22" s="3">
        <f>SUM(C23:C24)</f>
        <v>0</v>
      </c>
      <c r="D22" s="31"/>
      <c r="E22" s="202"/>
      <c r="F22" s="11"/>
      <c r="G22" s="3">
        <f>SUM(G23:G24)</f>
        <v>0</v>
      </c>
      <c r="H22" s="31"/>
      <c r="I22" s="31"/>
      <c r="J22" s="110"/>
      <c r="K22" s="112"/>
      <c r="L22" s="11"/>
      <c r="M22" s="3">
        <f>SUM(M23:M24)</f>
        <v>0</v>
      </c>
      <c r="N22" s="109"/>
      <c r="O22" s="109"/>
      <c r="P22" s="110"/>
      <c r="Q22" s="11"/>
      <c r="R22" s="3">
        <f>SUM(R23:R24)</f>
        <v>0</v>
      </c>
    </row>
    <row r="23" spans="1:18" ht="15">
      <c r="A23" s="197" t="s">
        <v>70</v>
      </c>
      <c r="B23" s="14" t="s">
        <v>71</v>
      </c>
      <c r="C23" s="23">
        <f>'Balance Sheet Data'!C16</f>
        <v>0</v>
      </c>
      <c r="D23" s="31"/>
      <c r="E23" s="202"/>
      <c r="F23" s="13"/>
      <c r="G23" s="1">
        <f>+C23+E23</f>
        <v>0</v>
      </c>
      <c r="H23" s="31"/>
      <c r="I23" s="31"/>
      <c r="J23" s="110"/>
      <c r="K23" s="112"/>
      <c r="L23" s="13"/>
      <c r="M23" s="1">
        <f t="shared" ref="M23:M24" si="0">+G23+J23</f>
        <v>0</v>
      </c>
      <c r="N23" s="109"/>
      <c r="O23" s="109"/>
      <c r="P23" s="110"/>
      <c r="Q23" s="13"/>
      <c r="R23" s="1">
        <f>+M23+P23</f>
        <v>0</v>
      </c>
    </row>
    <row r="24" spans="1:18" ht="15">
      <c r="A24" s="197" t="s">
        <v>72</v>
      </c>
      <c r="B24" s="14" t="s">
        <v>73</v>
      </c>
      <c r="C24" s="23">
        <f>'Balance Sheet Data'!C17</f>
        <v>0</v>
      </c>
      <c r="D24" s="31"/>
      <c r="E24" s="202"/>
      <c r="F24" s="31"/>
      <c r="G24" s="1">
        <f>+C24+E24</f>
        <v>0</v>
      </c>
      <c r="H24" s="31"/>
      <c r="I24" s="31"/>
      <c r="J24" s="110"/>
      <c r="K24" s="112"/>
      <c r="L24" s="31"/>
      <c r="M24" s="1">
        <f t="shared" si="0"/>
        <v>0</v>
      </c>
      <c r="N24" s="109"/>
      <c r="O24" s="109"/>
      <c r="P24" s="110"/>
      <c r="Q24" s="31"/>
      <c r="R24" s="1">
        <f>+M24+P24</f>
        <v>0</v>
      </c>
    </row>
    <row r="25" spans="1:18" ht="15">
      <c r="A25" s="197" t="s">
        <v>74</v>
      </c>
      <c r="B25" s="14" t="s">
        <v>75</v>
      </c>
      <c r="C25" s="3">
        <f>C26+C27</f>
        <v>0</v>
      </c>
      <c r="D25" s="31"/>
      <c r="E25" s="202"/>
      <c r="F25" s="31"/>
      <c r="G25" s="3">
        <f>G26+G27</f>
        <v>0</v>
      </c>
      <c r="H25" s="31"/>
      <c r="I25" s="31"/>
      <c r="J25" s="110"/>
      <c r="K25" s="112"/>
      <c r="L25" s="31"/>
      <c r="M25" s="3">
        <f>M26+M27</f>
        <v>0</v>
      </c>
      <c r="N25" s="109"/>
      <c r="O25" s="109"/>
      <c r="P25" s="110"/>
      <c r="Q25" s="31"/>
      <c r="R25" s="3">
        <f>R26+R27</f>
        <v>0</v>
      </c>
    </row>
    <row r="26" spans="1:18" ht="14.25">
      <c r="A26" s="197" t="s">
        <v>76</v>
      </c>
      <c r="B26" s="14" t="s">
        <v>77</v>
      </c>
      <c r="C26" s="23">
        <f>'Balance Sheet Data'!C19</f>
        <v>0</v>
      </c>
      <c r="D26" s="31"/>
      <c r="E26" s="202"/>
      <c r="F26" s="31"/>
      <c r="G26" s="1">
        <f>+C26+E26</f>
        <v>0</v>
      </c>
      <c r="H26" s="31"/>
      <c r="I26" s="31"/>
      <c r="J26" s="110"/>
      <c r="K26" s="110"/>
      <c r="L26" s="31"/>
      <c r="M26" s="1">
        <f>+G26+J26</f>
        <v>0</v>
      </c>
      <c r="N26" s="109"/>
      <c r="O26" s="109"/>
      <c r="P26" s="110"/>
      <c r="Q26" s="31"/>
      <c r="R26" s="1">
        <f>+M26+P26</f>
        <v>0</v>
      </c>
    </row>
    <row r="27" spans="1:18" ht="15">
      <c r="A27" s="197" t="s">
        <v>78</v>
      </c>
      <c r="B27" s="14" t="s">
        <v>79</v>
      </c>
      <c r="C27" s="4">
        <f>SUM(C28:C29)</f>
        <v>0</v>
      </c>
      <c r="D27" s="31"/>
      <c r="E27" s="202"/>
      <c r="F27" s="31"/>
      <c r="G27" s="4">
        <f>SUM(G28:G29)</f>
        <v>0</v>
      </c>
      <c r="H27" s="31"/>
      <c r="I27" s="31"/>
      <c r="J27" s="110"/>
      <c r="K27" s="110"/>
      <c r="L27" s="31"/>
      <c r="M27" s="4">
        <f>SUM(M28:M29)</f>
        <v>0</v>
      </c>
      <c r="N27" s="109"/>
      <c r="O27" s="109"/>
      <c r="P27" s="110"/>
      <c r="Q27" s="31"/>
      <c r="R27" s="4">
        <f>SUM(R28:R29)</f>
        <v>0</v>
      </c>
    </row>
    <row r="28" spans="1:18" ht="14.25">
      <c r="A28" s="197" t="s">
        <v>80</v>
      </c>
      <c r="B28" s="14" t="s">
        <v>81</v>
      </c>
      <c r="C28" s="23">
        <f>'Balance Sheet Data'!C21</f>
        <v>0</v>
      </c>
      <c r="D28" s="31"/>
      <c r="E28" s="203">
        <f>+C28*(E$6)</f>
        <v>0</v>
      </c>
      <c r="F28" s="31"/>
      <c r="G28" s="1">
        <f>+C28+E28</f>
        <v>0</v>
      </c>
      <c r="H28" s="31"/>
      <c r="I28" s="31"/>
      <c r="J28" s="110"/>
      <c r="K28" s="110"/>
      <c r="L28" s="31"/>
      <c r="M28" s="1">
        <f t="shared" ref="M28:M29" si="1">+G28+J28</f>
        <v>0</v>
      </c>
      <c r="N28" s="109"/>
      <c r="O28" s="109"/>
      <c r="P28" s="110"/>
      <c r="Q28" s="31"/>
      <c r="R28" s="1">
        <f>+M28+P28</f>
        <v>0</v>
      </c>
    </row>
    <row r="29" spans="1:18" ht="14.25">
      <c r="A29" s="197" t="s">
        <v>82</v>
      </c>
      <c r="B29" s="14" t="s">
        <v>83</v>
      </c>
      <c r="C29" s="23">
        <f>'Balance Sheet Data'!C22</f>
        <v>0</v>
      </c>
      <c r="D29" s="31"/>
      <c r="E29" s="203">
        <f>+C29*(E$6)</f>
        <v>0</v>
      </c>
      <c r="F29" s="31"/>
      <c r="G29" s="1">
        <f>+C29+E29</f>
        <v>0</v>
      </c>
      <c r="H29" s="31"/>
      <c r="I29" s="31"/>
      <c r="J29" s="110"/>
      <c r="K29" s="110"/>
      <c r="L29" s="31"/>
      <c r="M29" s="1">
        <f t="shared" si="1"/>
        <v>0</v>
      </c>
      <c r="N29" s="109"/>
      <c r="O29" s="109"/>
      <c r="P29" s="110"/>
      <c r="Q29" s="31"/>
      <c r="R29" s="1">
        <f>+M29+P29</f>
        <v>0</v>
      </c>
    </row>
    <row r="30" spans="1:18" ht="15">
      <c r="A30" s="197" t="s">
        <v>84</v>
      </c>
      <c r="B30" s="14" t="s">
        <v>85</v>
      </c>
      <c r="C30" s="3">
        <f>SUM(C31:C32)</f>
        <v>0</v>
      </c>
      <c r="D30" s="31"/>
      <c r="E30" s="202"/>
      <c r="F30" s="31"/>
      <c r="G30" s="3">
        <f>SUM(G31:G32)</f>
        <v>0</v>
      </c>
      <c r="H30" s="31"/>
      <c r="I30" s="31"/>
      <c r="J30" s="110"/>
      <c r="K30" s="110"/>
      <c r="L30" s="31"/>
      <c r="M30" s="3">
        <f>SUM(M31:M32)</f>
        <v>0</v>
      </c>
      <c r="N30" s="109"/>
      <c r="O30" s="109"/>
      <c r="P30" s="110"/>
      <c r="Q30" s="31"/>
      <c r="R30" s="3">
        <f>SUM(R31:R32)</f>
        <v>0</v>
      </c>
    </row>
    <row r="31" spans="1:18" ht="14.25">
      <c r="A31" s="197" t="s">
        <v>86</v>
      </c>
      <c r="B31" s="14" t="s">
        <v>87</v>
      </c>
      <c r="C31" s="23">
        <f>'Balance Sheet Data'!C24</f>
        <v>0</v>
      </c>
      <c r="D31" s="31"/>
      <c r="E31" s="202"/>
      <c r="F31" s="31"/>
      <c r="G31" s="1">
        <f>+C31+E31</f>
        <v>0</v>
      </c>
      <c r="H31" s="31"/>
      <c r="I31" s="31"/>
      <c r="J31" s="110"/>
      <c r="K31" s="110"/>
      <c r="L31" s="31"/>
      <c r="M31" s="1">
        <f>+G31+J31</f>
        <v>0</v>
      </c>
      <c r="N31" s="109"/>
      <c r="O31" s="109"/>
      <c r="P31" s="110"/>
      <c r="Q31" s="31"/>
      <c r="R31" s="1">
        <f>+M31+P31</f>
        <v>0</v>
      </c>
    </row>
    <row r="32" spans="1:18" ht="15">
      <c r="A32" s="197" t="s">
        <v>88</v>
      </c>
      <c r="B32" s="14" t="s">
        <v>89</v>
      </c>
      <c r="C32" s="4">
        <f>SUM(C33:C34)</f>
        <v>0</v>
      </c>
      <c r="D32" s="31"/>
      <c r="E32" s="202"/>
      <c r="F32" s="31"/>
      <c r="G32" s="4">
        <f>SUM(G33:G34)</f>
        <v>0</v>
      </c>
      <c r="H32" s="31"/>
      <c r="I32" s="31"/>
      <c r="J32" s="110"/>
      <c r="K32" s="110"/>
      <c r="L32" s="31"/>
      <c r="M32" s="4">
        <f>SUM(M33:M34)</f>
        <v>0</v>
      </c>
      <c r="N32" s="109"/>
      <c r="O32" s="109"/>
      <c r="P32" s="110"/>
      <c r="Q32" s="31"/>
      <c r="R32" s="4">
        <f>SUM(R33:R34)</f>
        <v>0</v>
      </c>
    </row>
    <row r="33" spans="1:18" ht="14.25">
      <c r="A33" s="197" t="s">
        <v>90</v>
      </c>
      <c r="B33" s="14" t="s">
        <v>91</v>
      </c>
      <c r="C33" s="23">
        <f>'Balance Sheet Data'!C26</f>
        <v>0</v>
      </c>
      <c r="D33" s="31"/>
      <c r="E33" s="203">
        <f>+C33*(E$6)</f>
        <v>0</v>
      </c>
      <c r="F33" s="31"/>
      <c r="G33" s="1">
        <f>+C33+E33</f>
        <v>0</v>
      </c>
      <c r="H33" s="31"/>
      <c r="I33" s="31"/>
      <c r="J33" s="110"/>
      <c r="K33" s="110"/>
      <c r="L33" s="31"/>
      <c r="M33" s="1">
        <f t="shared" ref="M33:M34" si="2">+G33+J33</f>
        <v>0</v>
      </c>
      <c r="N33" s="109"/>
      <c r="O33" s="109"/>
      <c r="P33" s="110"/>
      <c r="Q33" s="31"/>
      <c r="R33" s="1">
        <f>+M33+P33</f>
        <v>0</v>
      </c>
    </row>
    <row r="34" spans="1:18" ht="14.25">
      <c r="A34" s="197" t="s">
        <v>92</v>
      </c>
      <c r="B34" s="14" t="s">
        <v>93</v>
      </c>
      <c r="C34" s="23">
        <f>'Balance Sheet Data'!C27</f>
        <v>0</v>
      </c>
      <c r="D34" s="31"/>
      <c r="E34" s="203">
        <f>+C34*(E$6)</f>
        <v>0</v>
      </c>
      <c r="F34" s="31"/>
      <c r="G34" s="1">
        <f>+C34+E34</f>
        <v>0</v>
      </c>
      <c r="H34" s="31"/>
      <c r="I34" s="31"/>
      <c r="J34" s="110"/>
      <c r="K34" s="110"/>
      <c r="L34" s="31"/>
      <c r="M34" s="1">
        <f t="shared" si="2"/>
        <v>0</v>
      </c>
      <c r="N34" s="109"/>
      <c r="O34" s="109"/>
      <c r="P34" s="110"/>
      <c r="Q34" s="31"/>
      <c r="R34" s="1">
        <f>+M34+P34</f>
        <v>0</v>
      </c>
    </row>
    <row r="35" spans="1:18" ht="15">
      <c r="A35" s="197">
        <v>1.2</v>
      </c>
      <c r="B35" s="14" t="s">
        <v>94</v>
      </c>
      <c r="C35" s="3">
        <f>C36+C55+C65</f>
        <v>0</v>
      </c>
      <c r="D35" s="31"/>
      <c r="E35" s="202"/>
      <c r="F35" s="31"/>
      <c r="G35" s="3">
        <f>G36+G55+G65</f>
        <v>0</v>
      </c>
      <c r="H35" s="31"/>
      <c r="I35" s="31"/>
      <c r="J35" s="110"/>
      <c r="K35" s="110"/>
      <c r="L35" s="31"/>
      <c r="M35" s="3">
        <f>M36+M55+M65</f>
        <v>0</v>
      </c>
      <c r="N35" s="109"/>
      <c r="O35" s="109"/>
      <c r="P35" s="110"/>
      <c r="Q35" s="31"/>
      <c r="R35" s="3">
        <f>R36+R55+R65</f>
        <v>0</v>
      </c>
    </row>
    <row r="36" spans="1:18" ht="15">
      <c r="A36" s="197" t="s">
        <v>95</v>
      </c>
      <c r="B36" s="14" t="s">
        <v>96</v>
      </c>
      <c r="C36" s="3">
        <f>C37++C47+C52</f>
        <v>0</v>
      </c>
      <c r="D36" s="31"/>
      <c r="E36" s="202"/>
      <c r="F36" s="31"/>
      <c r="G36" s="3">
        <f>G37++G47+G52</f>
        <v>0</v>
      </c>
      <c r="H36" s="31"/>
      <c r="I36" s="31"/>
      <c r="J36" s="110"/>
      <c r="K36" s="110"/>
      <c r="L36" s="31"/>
      <c r="M36" s="3">
        <f>M37++M47+M52</f>
        <v>0</v>
      </c>
      <c r="N36" s="109"/>
      <c r="O36" s="109"/>
      <c r="P36" s="110"/>
      <c r="Q36" s="31"/>
      <c r="R36" s="3">
        <f>R37++R47+R52</f>
        <v>0</v>
      </c>
    </row>
    <row r="37" spans="1:18" ht="15">
      <c r="A37" s="197" t="s">
        <v>97</v>
      </c>
      <c r="B37" s="14" t="s">
        <v>98</v>
      </c>
      <c r="C37" s="4">
        <f>C38+C39+C40+C43+C46</f>
        <v>0</v>
      </c>
      <c r="D37" s="31"/>
      <c r="E37" s="202"/>
      <c r="F37" s="31"/>
      <c r="G37" s="4">
        <f>G38+G39+G40+G43+G46</f>
        <v>0</v>
      </c>
      <c r="H37" s="31"/>
      <c r="I37" s="31"/>
      <c r="J37" s="110"/>
      <c r="K37" s="110"/>
      <c r="L37" s="31"/>
      <c r="M37" s="4">
        <f>M38+M39+M40+M43+M46</f>
        <v>0</v>
      </c>
      <c r="N37" s="109"/>
      <c r="O37" s="109"/>
      <c r="P37" s="110"/>
      <c r="Q37" s="31"/>
      <c r="R37" s="4">
        <f>R38+R39+R40+R43+R46</f>
        <v>0</v>
      </c>
    </row>
    <row r="38" spans="1:18" ht="14.25">
      <c r="A38" s="197" t="s">
        <v>99</v>
      </c>
      <c r="B38" s="14" t="s">
        <v>100</v>
      </c>
      <c r="C38" s="23">
        <f>'Balance Sheet Data'!C31</f>
        <v>0</v>
      </c>
      <c r="D38" s="31"/>
      <c r="E38" s="202"/>
      <c r="F38" s="31"/>
      <c r="G38" s="1">
        <f>+C38+E38</f>
        <v>0</v>
      </c>
      <c r="H38" s="31"/>
      <c r="I38" s="31"/>
      <c r="J38" s="200">
        <f>+J$12*G38</f>
        <v>0</v>
      </c>
      <c r="K38" s="201"/>
      <c r="L38" s="31"/>
      <c r="M38" s="1">
        <f t="shared" ref="M38:M39" si="3">+G38+J38</f>
        <v>0</v>
      </c>
      <c r="N38" s="109"/>
      <c r="O38" s="109"/>
      <c r="P38" s="110"/>
      <c r="Q38" s="31"/>
      <c r="R38" s="1">
        <f>+M38+P38</f>
        <v>0</v>
      </c>
    </row>
    <row r="39" spans="1:18" ht="14.25">
      <c r="A39" s="197" t="s">
        <v>101</v>
      </c>
      <c r="B39" s="14" t="s">
        <v>102</v>
      </c>
      <c r="C39" s="23">
        <f>'Balance Sheet Data'!C32</f>
        <v>0</v>
      </c>
      <c r="D39" s="31"/>
      <c r="E39" s="202"/>
      <c r="F39" s="31"/>
      <c r="G39" s="1">
        <f>+C39+E39</f>
        <v>0</v>
      </c>
      <c r="H39" s="31"/>
      <c r="I39" s="31"/>
      <c r="J39" s="200">
        <f>+J$10*G39</f>
        <v>0</v>
      </c>
      <c r="K39" s="201"/>
      <c r="L39" s="31"/>
      <c r="M39" s="1">
        <f t="shared" si="3"/>
        <v>0</v>
      </c>
      <c r="N39" s="109"/>
      <c r="O39" s="109"/>
      <c r="P39" s="110"/>
      <c r="Q39" s="31"/>
      <c r="R39" s="1">
        <f>+M39+P39</f>
        <v>0</v>
      </c>
    </row>
    <row r="40" spans="1:18" ht="15">
      <c r="A40" s="197" t="s">
        <v>103</v>
      </c>
      <c r="B40" s="14" t="s">
        <v>104</v>
      </c>
      <c r="C40" s="4">
        <f>SUM(C41:C42)</f>
        <v>0</v>
      </c>
      <c r="D40" s="31"/>
      <c r="E40" s="202"/>
      <c r="F40" s="31"/>
      <c r="G40" s="4">
        <f>SUM(G41:G42)</f>
        <v>0</v>
      </c>
      <c r="H40" s="31"/>
      <c r="I40" s="31"/>
      <c r="J40" s="110"/>
      <c r="K40" s="110"/>
      <c r="L40" s="31"/>
      <c r="M40" s="4">
        <f>SUM(M41:M42)</f>
        <v>0</v>
      </c>
      <c r="N40" s="109"/>
      <c r="O40" s="109"/>
      <c r="P40" s="110"/>
      <c r="Q40" s="31"/>
      <c r="R40" s="4">
        <f>SUM(R41:R42)</f>
        <v>0</v>
      </c>
    </row>
    <row r="41" spans="1:18" ht="14.25">
      <c r="A41" s="197" t="s">
        <v>105</v>
      </c>
      <c r="B41" s="14" t="s">
        <v>106</v>
      </c>
      <c r="C41" s="23">
        <f>'Balance Sheet Data'!C34</f>
        <v>0</v>
      </c>
      <c r="D41" s="31"/>
      <c r="E41" s="202"/>
      <c r="F41" s="31"/>
      <c r="G41" s="1">
        <f>+C41+E41</f>
        <v>0</v>
      </c>
      <c r="H41" s="31"/>
      <c r="I41" s="31"/>
      <c r="J41" s="200">
        <f>+J$10*G41</f>
        <v>0</v>
      </c>
      <c r="K41" s="201"/>
      <c r="L41" s="31"/>
      <c r="M41" s="1">
        <f t="shared" ref="M41:M42" si="4">+G41+J41</f>
        <v>0</v>
      </c>
      <c r="N41" s="109"/>
      <c r="O41" s="109"/>
      <c r="P41" s="110"/>
      <c r="Q41" s="31"/>
      <c r="R41" s="1">
        <f>+M41+P41</f>
        <v>0</v>
      </c>
    </row>
    <row r="42" spans="1:18" ht="14.25">
      <c r="A42" s="197" t="s">
        <v>107</v>
      </c>
      <c r="B42" s="14" t="s">
        <v>108</v>
      </c>
      <c r="C42" s="23">
        <f>'Balance Sheet Data'!C35</f>
        <v>0</v>
      </c>
      <c r="D42" s="31"/>
      <c r="E42" s="202"/>
      <c r="F42" s="31"/>
      <c r="G42" s="1">
        <f>+C42+E42</f>
        <v>0</v>
      </c>
      <c r="H42" s="31"/>
      <c r="I42" s="31"/>
      <c r="J42" s="200">
        <f>+J$12*G42</f>
        <v>0</v>
      </c>
      <c r="K42" s="201"/>
      <c r="L42" s="31"/>
      <c r="M42" s="1">
        <f t="shared" si="4"/>
        <v>0</v>
      </c>
      <c r="N42" s="109"/>
      <c r="O42" s="109"/>
      <c r="P42" s="110"/>
      <c r="Q42" s="31"/>
      <c r="R42" s="1">
        <f>+M42+P42</f>
        <v>0</v>
      </c>
    </row>
    <row r="43" spans="1:18" ht="15">
      <c r="A43" s="197" t="s">
        <v>109</v>
      </c>
      <c r="B43" s="14" t="s">
        <v>110</v>
      </c>
      <c r="C43" s="4">
        <f>SUM(C44:C45)</f>
        <v>0</v>
      </c>
      <c r="D43" s="31"/>
      <c r="E43" s="202"/>
      <c r="F43" s="31"/>
      <c r="G43" s="4">
        <f>SUM(G44:G45)</f>
        <v>0</v>
      </c>
      <c r="H43" s="31"/>
      <c r="I43" s="31"/>
      <c r="J43" s="110"/>
      <c r="K43" s="110"/>
      <c r="L43" s="31"/>
      <c r="M43" s="4">
        <f>SUM(M44:M45)</f>
        <v>0</v>
      </c>
      <c r="N43" s="109"/>
      <c r="O43" s="109"/>
      <c r="P43" s="110"/>
      <c r="Q43" s="31"/>
      <c r="R43" s="4">
        <f>SUM(R44:R45)</f>
        <v>0</v>
      </c>
    </row>
    <row r="44" spans="1:18" ht="14.25">
      <c r="A44" s="197" t="s">
        <v>111</v>
      </c>
      <c r="B44" s="14" t="s">
        <v>106</v>
      </c>
      <c r="C44" s="23">
        <f>'Balance Sheet Data'!C37</f>
        <v>0</v>
      </c>
      <c r="D44" s="31"/>
      <c r="E44" s="202"/>
      <c r="F44" s="31"/>
      <c r="G44" s="1">
        <f>+C44+E44</f>
        <v>0</v>
      </c>
      <c r="H44" s="31"/>
      <c r="I44" s="31"/>
      <c r="J44" s="200">
        <f>+J$10*G44</f>
        <v>0</v>
      </c>
      <c r="K44" s="201"/>
      <c r="L44" s="31"/>
      <c r="M44" s="1">
        <f t="shared" ref="M44:M46" si="5">+G44+J44</f>
        <v>0</v>
      </c>
      <c r="N44" s="109"/>
      <c r="O44" s="109"/>
      <c r="P44" s="110"/>
      <c r="Q44" s="31"/>
      <c r="R44" s="1">
        <f>+M44+P44</f>
        <v>0</v>
      </c>
    </row>
    <row r="45" spans="1:18" ht="14.25">
      <c r="A45" s="197" t="s">
        <v>112</v>
      </c>
      <c r="B45" s="14" t="s">
        <v>113</v>
      </c>
      <c r="C45" s="23">
        <f>'Balance Sheet Data'!C38</f>
        <v>0</v>
      </c>
      <c r="D45" s="31"/>
      <c r="E45" s="202"/>
      <c r="F45" s="31"/>
      <c r="G45" s="1">
        <f>+C45+E45</f>
        <v>0</v>
      </c>
      <c r="H45" s="31"/>
      <c r="I45" s="31"/>
      <c r="J45" s="200">
        <f>+J$12*G45</f>
        <v>0</v>
      </c>
      <c r="K45" s="201"/>
      <c r="L45" s="31"/>
      <c r="M45" s="1">
        <f t="shared" si="5"/>
        <v>0</v>
      </c>
      <c r="N45" s="109"/>
      <c r="O45" s="109"/>
      <c r="P45" s="110"/>
      <c r="Q45" s="31"/>
      <c r="R45" s="1">
        <f>+M45+P45</f>
        <v>0</v>
      </c>
    </row>
    <row r="46" spans="1:18" ht="14.25">
      <c r="A46" s="197" t="s">
        <v>114</v>
      </c>
      <c r="B46" s="14" t="s">
        <v>115</v>
      </c>
      <c r="C46" s="23">
        <f>'Balance Sheet Data'!C39</f>
        <v>0</v>
      </c>
      <c r="D46" s="31"/>
      <c r="E46" s="202"/>
      <c r="F46" s="31"/>
      <c r="G46" s="1">
        <f>+C46+E46</f>
        <v>0</v>
      </c>
      <c r="H46" s="31"/>
      <c r="I46" s="31"/>
      <c r="J46" s="200">
        <f>+J$12*G46</f>
        <v>0</v>
      </c>
      <c r="K46" s="201"/>
      <c r="L46" s="31"/>
      <c r="M46" s="1">
        <f t="shared" si="5"/>
        <v>0</v>
      </c>
      <c r="N46" s="109"/>
      <c r="O46" s="109"/>
      <c r="P46" s="110"/>
      <c r="Q46" s="31"/>
      <c r="R46" s="1">
        <f>+M46+P46</f>
        <v>0</v>
      </c>
    </row>
    <row r="47" spans="1:18" ht="15">
      <c r="A47" s="197" t="s">
        <v>116</v>
      </c>
      <c r="B47" s="14" t="s">
        <v>117</v>
      </c>
      <c r="C47" s="4">
        <f>SUM(C48:C49)</f>
        <v>0</v>
      </c>
      <c r="D47" s="31"/>
      <c r="E47" s="202"/>
      <c r="F47" s="31"/>
      <c r="G47" s="4">
        <f>SUM(G48:G49)</f>
        <v>0</v>
      </c>
      <c r="H47" s="31"/>
      <c r="I47" s="31"/>
      <c r="J47" s="110"/>
      <c r="K47" s="110"/>
      <c r="L47" s="31"/>
      <c r="M47" s="4">
        <f>SUM(M48:M49)</f>
        <v>0</v>
      </c>
      <c r="N47" s="109"/>
      <c r="O47" s="109"/>
      <c r="P47" s="110"/>
      <c r="Q47" s="31"/>
      <c r="R47" s="4">
        <f>SUM(R48:R49)</f>
        <v>0</v>
      </c>
    </row>
    <row r="48" spans="1:18" ht="14.25">
      <c r="A48" s="197" t="s">
        <v>118</v>
      </c>
      <c r="B48" s="14" t="s">
        <v>119</v>
      </c>
      <c r="C48" s="23">
        <f>'Balance Sheet Data'!C41</f>
        <v>0</v>
      </c>
      <c r="D48" s="31"/>
      <c r="E48" s="202"/>
      <c r="F48" s="31"/>
      <c r="G48" s="1">
        <f>+C48+E48</f>
        <v>0</v>
      </c>
      <c r="H48" s="31"/>
      <c r="I48" s="31"/>
      <c r="J48" s="200">
        <f>+J$10*G48</f>
        <v>0</v>
      </c>
      <c r="K48" s="201"/>
      <c r="L48" s="31"/>
      <c r="M48" s="1">
        <f>+G48+J48</f>
        <v>0</v>
      </c>
      <c r="N48" s="109"/>
      <c r="O48" s="109"/>
      <c r="P48" s="110"/>
      <c r="Q48" s="31"/>
      <c r="R48" s="1">
        <f>+M48+P48</f>
        <v>0</v>
      </c>
    </row>
    <row r="49" spans="1:18" ht="15">
      <c r="A49" s="197" t="s">
        <v>120</v>
      </c>
      <c r="B49" s="14" t="s">
        <v>121</v>
      </c>
      <c r="C49" s="4">
        <f>SUM(C50:C51)</f>
        <v>0</v>
      </c>
      <c r="D49" s="31"/>
      <c r="E49" s="202"/>
      <c r="F49" s="31"/>
      <c r="G49" s="4">
        <f>SUM(G50:G51)</f>
        <v>0</v>
      </c>
      <c r="H49" s="31"/>
      <c r="I49" s="31"/>
      <c r="J49" s="110"/>
      <c r="K49" s="110"/>
      <c r="L49" s="31"/>
      <c r="M49" s="4">
        <f>SUM(M50:M51)</f>
        <v>0</v>
      </c>
      <c r="N49" s="109"/>
      <c r="O49" s="109"/>
      <c r="P49" s="110"/>
      <c r="Q49" s="31"/>
      <c r="R49" s="4">
        <f>SUM(R50:R51)</f>
        <v>0</v>
      </c>
    </row>
    <row r="50" spans="1:18" ht="14.25">
      <c r="A50" s="197" t="s">
        <v>122</v>
      </c>
      <c r="B50" s="14" t="s">
        <v>123</v>
      </c>
      <c r="C50" s="23">
        <f>'Balance Sheet Data'!C43</f>
        <v>0</v>
      </c>
      <c r="D50" s="31"/>
      <c r="E50" s="202"/>
      <c r="F50" s="31"/>
      <c r="G50" s="1">
        <f>+C50+E50</f>
        <v>0</v>
      </c>
      <c r="H50" s="31"/>
      <c r="I50" s="31"/>
      <c r="J50" s="200">
        <f>+J$10*G50</f>
        <v>0</v>
      </c>
      <c r="K50" s="201"/>
      <c r="L50" s="31"/>
      <c r="M50" s="1">
        <f t="shared" ref="M50:M51" si="6">+G50+J50</f>
        <v>0</v>
      </c>
      <c r="N50" s="109"/>
      <c r="O50" s="109"/>
      <c r="P50" s="110"/>
      <c r="Q50" s="31"/>
      <c r="R50" s="1">
        <f>+M50+P50</f>
        <v>0</v>
      </c>
    </row>
    <row r="51" spans="1:18" ht="14.25">
      <c r="A51" s="197" t="s">
        <v>124</v>
      </c>
      <c r="B51" s="14" t="s">
        <v>125</v>
      </c>
      <c r="C51" s="23">
        <f>'Balance Sheet Data'!C44</f>
        <v>0</v>
      </c>
      <c r="D51" s="31"/>
      <c r="E51" s="202"/>
      <c r="F51" s="31"/>
      <c r="G51" s="1">
        <f>+C51+E51</f>
        <v>0</v>
      </c>
      <c r="H51" s="31"/>
      <c r="I51" s="31"/>
      <c r="J51" s="200">
        <f>+J$12*G51</f>
        <v>0</v>
      </c>
      <c r="K51" s="201"/>
      <c r="L51" s="31"/>
      <c r="M51" s="1">
        <f t="shared" si="6"/>
        <v>0</v>
      </c>
      <c r="N51" s="109"/>
      <c r="O51" s="109"/>
      <c r="P51" s="110"/>
      <c r="Q51" s="31"/>
      <c r="R51" s="1">
        <f>+M51+P51</f>
        <v>0</v>
      </c>
    </row>
    <row r="52" spans="1:18" ht="15">
      <c r="A52" s="197" t="s">
        <v>126</v>
      </c>
      <c r="B52" s="14" t="s">
        <v>127</v>
      </c>
      <c r="C52" s="4">
        <f>SUM(C53:C54)</f>
        <v>0</v>
      </c>
      <c r="D52" s="31"/>
      <c r="E52" s="202"/>
      <c r="F52" s="31"/>
      <c r="G52" s="4">
        <f>SUM(G53:G54)</f>
        <v>0</v>
      </c>
      <c r="H52" s="31"/>
      <c r="I52" s="31"/>
      <c r="J52" s="110"/>
      <c r="K52" s="110"/>
      <c r="L52" s="31"/>
      <c r="M52" s="4">
        <f>SUM(M53:M54)</f>
        <v>0</v>
      </c>
      <c r="N52" s="109"/>
      <c r="O52" s="109"/>
      <c r="P52" s="110"/>
      <c r="Q52" s="31"/>
      <c r="R52" s="4">
        <f>SUM(R53:R54)</f>
        <v>0</v>
      </c>
    </row>
    <row r="53" spans="1:18" ht="14.25">
      <c r="A53" s="197" t="s">
        <v>128</v>
      </c>
      <c r="B53" s="14" t="s">
        <v>129</v>
      </c>
      <c r="C53" s="23">
        <f>'Balance Sheet Data'!C46</f>
        <v>0</v>
      </c>
      <c r="D53" s="31"/>
      <c r="E53" s="202"/>
      <c r="F53" s="31"/>
      <c r="G53" s="1">
        <f>+C53+E53</f>
        <v>0</v>
      </c>
      <c r="H53" s="31"/>
      <c r="I53" s="31"/>
      <c r="J53" s="200">
        <f>+J$6*G53</f>
        <v>0</v>
      </c>
      <c r="K53" s="201"/>
      <c r="L53" s="31"/>
      <c r="M53" s="1">
        <f t="shared" ref="M53:M54" si="7">+G53+J53</f>
        <v>0</v>
      </c>
      <c r="N53" s="109"/>
      <c r="O53" s="109"/>
      <c r="P53" s="110"/>
      <c r="Q53" s="31"/>
      <c r="R53" s="1">
        <f>+M53+P53</f>
        <v>0</v>
      </c>
    </row>
    <row r="54" spans="1:18" ht="14.25">
      <c r="A54" s="197" t="s">
        <v>130</v>
      </c>
      <c r="B54" s="14" t="s">
        <v>131</v>
      </c>
      <c r="C54" s="23">
        <f>'Balance Sheet Data'!C47</f>
        <v>0</v>
      </c>
      <c r="D54" s="31"/>
      <c r="E54" s="202"/>
      <c r="F54" s="31"/>
      <c r="G54" s="1">
        <f>+C54+E54</f>
        <v>0</v>
      </c>
      <c r="H54" s="31"/>
      <c r="I54" s="31"/>
      <c r="J54" s="200">
        <f>+J$12*G54</f>
        <v>0</v>
      </c>
      <c r="K54" s="201"/>
      <c r="L54" s="31"/>
      <c r="M54" s="1">
        <f t="shared" si="7"/>
        <v>0</v>
      </c>
      <c r="N54" s="109"/>
      <c r="O54" s="109"/>
      <c r="P54" s="200">
        <f>+($P$85+$P$88+$P$91+$P$94+$P$96)/(1-$P$8)</f>
        <v>0</v>
      </c>
      <c r="Q54" s="31"/>
      <c r="R54" s="1">
        <f>+M54+P54</f>
        <v>0</v>
      </c>
    </row>
    <row r="55" spans="1:18" ht="15">
      <c r="A55" s="197" t="s">
        <v>132</v>
      </c>
      <c r="B55" s="14" t="s">
        <v>133</v>
      </c>
      <c r="C55" s="3">
        <f>C56+C60+C64</f>
        <v>0</v>
      </c>
      <c r="D55" s="31"/>
      <c r="E55" s="202"/>
      <c r="F55" s="31"/>
      <c r="G55" s="3">
        <f>G56+G60+G64</f>
        <v>0</v>
      </c>
      <c r="H55" s="31"/>
      <c r="I55" s="31"/>
      <c r="J55" s="110"/>
      <c r="K55" s="110"/>
      <c r="L55" s="31"/>
      <c r="M55" s="3">
        <f>M56+M60+M64</f>
        <v>0</v>
      </c>
      <c r="N55" s="109"/>
      <c r="O55" s="109"/>
      <c r="P55" s="110"/>
      <c r="Q55" s="31"/>
      <c r="R55" s="3">
        <f>R56+R60+R64</f>
        <v>0</v>
      </c>
    </row>
    <row r="56" spans="1:18" ht="15">
      <c r="A56" s="197" t="s">
        <v>134</v>
      </c>
      <c r="B56" s="14" t="s">
        <v>135</v>
      </c>
      <c r="C56" s="4">
        <f>SUM(C57:C59)</f>
        <v>0</v>
      </c>
      <c r="D56" s="31"/>
      <c r="E56" s="202"/>
      <c r="F56" s="31"/>
      <c r="G56" s="4">
        <f>SUM(G57:G59)</f>
        <v>0</v>
      </c>
      <c r="H56" s="31"/>
      <c r="I56" s="31"/>
      <c r="J56" s="110"/>
      <c r="K56" s="110"/>
      <c r="L56" s="31"/>
      <c r="M56" s="4">
        <f>SUM(M57:M59)</f>
        <v>0</v>
      </c>
      <c r="N56" s="109"/>
      <c r="O56" s="109"/>
      <c r="P56" s="110"/>
      <c r="Q56" s="31"/>
      <c r="R56" s="4">
        <f>SUM(R57:R59)</f>
        <v>0</v>
      </c>
    </row>
    <row r="57" spans="1:18" ht="14.25">
      <c r="A57" s="197" t="s">
        <v>136</v>
      </c>
      <c r="B57" s="14" t="s">
        <v>137</v>
      </c>
      <c r="C57" s="23">
        <f>'Balance Sheet Data'!C50</f>
        <v>0</v>
      </c>
      <c r="D57" s="31"/>
      <c r="E57" s="203">
        <f>+C57*(E$6)</f>
        <v>0</v>
      </c>
      <c r="F57" s="31"/>
      <c r="G57" s="1">
        <f>+C57+E57</f>
        <v>0</v>
      </c>
      <c r="H57" s="31"/>
      <c r="I57" s="31"/>
      <c r="J57" s="200">
        <f>+J$14*G57</f>
        <v>0</v>
      </c>
      <c r="K57" s="201"/>
      <c r="L57" s="31"/>
      <c r="M57" s="1">
        <f t="shared" ref="M57:M59" si="8">+G57+J57</f>
        <v>0</v>
      </c>
      <c r="N57" s="109"/>
      <c r="O57" s="109"/>
      <c r="P57" s="110"/>
      <c r="Q57" s="31"/>
      <c r="R57" s="1">
        <f>+M57+P57</f>
        <v>0</v>
      </c>
    </row>
    <row r="58" spans="1:18" ht="14.25">
      <c r="A58" s="197" t="s">
        <v>138</v>
      </c>
      <c r="B58" s="14" t="s">
        <v>139</v>
      </c>
      <c r="C58" s="23">
        <f>'Balance Sheet Data'!C51</f>
        <v>0</v>
      </c>
      <c r="D58" s="31"/>
      <c r="E58" s="203">
        <f>+C58*(E$6)</f>
        <v>0</v>
      </c>
      <c r="F58" s="31"/>
      <c r="G58" s="1">
        <f>+C58+E58</f>
        <v>0</v>
      </c>
      <c r="H58" s="31"/>
      <c r="I58" s="31"/>
      <c r="J58" s="200">
        <f t="shared" ref="J58:J63" si="9">+J$14*G58</f>
        <v>0</v>
      </c>
      <c r="K58" s="201"/>
      <c r="L58" s="31"/>
      <c r="M58" s="1">
        <f t="shared" si="8"/>
        <v>0</v>
      </c>
      <c r="N58" s="109"/>
      <c r="O58" s="109"/>
      <c r="P58" s="110"/>
      <c r="Q58" s="31"/>
      <c r="R58" s="1">
        <f>+M58+P58</f>
        <v>0</v>
      </c>
    </row>
    <row r="59" spans="1:18" ht="14.25">
      <c r="A59" s="197" t="s">
        <v>140</v>
      </c>
      <c r="B59" s="14" t="s">
        <v>141</v>
      </c>
      <c r="C59" s="23">
        <f>'Balance Sheet Data'!C52</f>
        <v>0</v>
      </c>
      <c r="D59" s="31"/>
      <c r="E59" s="203">
        <f>+C59*(E$6)</f>
        <v>0</v>
      </c>
      <c r="F59" s="31"/>
      <c r="G59" s="1">
        <f>+C59+E59</f>
        <v>0</v>
      </c>
      <c r="H59" s="31"/>
      <c r="I59" s="31"/>
      <c r="J59" s="200">
        <f t="shared" si="9"/>
        <v>0</v>
      </c>
      <c r="K59" s="201"/>
      <c r="L59" s="31"/>
      <c r="M59" s="1">
        <f t="shared" si="8"/>
        <v>0</v>
      </c>
      <c r="N59" s="109"/>
      <c r="O59" s="109"/>
      <c r="P59" s="110"/>
      <c r="Q59" s="31"/>
      <c r="R59" s="1">
        <f>+M59+P59</f>
        <v>0</v>
      </c>
    </row>
    <row r="60" spans="1:18" ht="15">
      <c r="A60" s="197" t="s">
        <v>142</v>
      </c>
      <c r="B60" s="14" t="s">
        <v>143</v>
      </c>
      <c r="C60" s="4">
        <f>SUM(C61:C63)</f>
        <v>0</v>
      </c>
      <c r="D60" s="31"/>
      <c r="E60" s="202"/>
      <c r="F60" s="31"/>
      <c r="G60" s="4">
        <f>SUM(G61:G63)</f>
        <v>0</v>
      </c>
      <c r="H60" s="31"/>
      <c r="I60" s="31"/>
      <c r="J60" s="110"/>
      <c r="K60" s="110"/>
      <c r="L60" s="31"/>
      <c r="M60" s="4">
        <f>SUM(M61:M63)</f>
        <v>0</v>
      </c>
      <c r="N60" s="109"/>
      <c r="O60" s="109"/>
      <c r="P60" s="110"/>
      <c r="Q60" s="31"/>
      <c r="R60" s="4">
        <f>SUM(R61:R63)</f>
        <v>0</v>
      </c>
    </row>
    <row r="61" spans="1:18" ht="14.25">
      <c r="A61" s="197" t="s">
        <v>144</v>
      </c>
      <c r="B61" s="14" t="s">
        <v>145</v>
      </c>
      <c r="C61" s="23">
        <f>'Balance Sheet Data'!C54</f>
        <v>0</v>
      </c>
      <c r="D61" s="31"/>
      <c r="E61" s="203">
        <f>+C61*(E$6)</f>
        <v>0</v>
      </c>
      <c r="F61" s="31"/>
      <c r="G61" s="1">
        <f>+C61+E61</f>
        <v>0</v>
      </c>
      <c r="H61" s="31"/>
      <c r="I61" s="31"/>
      <c r="J61" s="200">
        <f t="shared" si="9"/>
        <v>0</v>
      </c>
      <c r="K61" s="201"/>
      <c r="L61" s="31"/>
      <c r="M61" s="1">
        <f t="shared" ref="M61:M65" si="10">+G61+J61</f>
        <v>0</v>
      </c>
      <c r="N61" s="109"/>
      <c r="O61" s="109"/>
      <c r="P61" s="110"/>
      <c r="Q61" s="31"/>
      <c r="R61" s="1">
        <f>+M61+P61</f>
        <v>0</v>
      </c>
    </row>
    <row r="62" spans="1:18" ht="14.25">
      <c r="A62" s="197" t="s">
        <v>146</v>
      </c>
      <c r="B62" s="14" t="s">
        <v>139</v>
      </c>
      <c r="C62" s="23">
        <f>'Balance Sheet Data'!C55</f>
        <v>0</v>
      </c>
      <c r="D62" s="31"/>
      <c r="E62" s="203">
        <f>+C62*(E$6)</f>
        <v>0</v>
      </c>
      <c r="F62" s="31"/>
      <c r="G62" s="1">
        <f>+C62+E62</f>
        <v>0</v>
      </c>
      <c r="H62" s="31"/>
      <c r="I62" s="31"/>
      <c r="J62" s="200">
        <f t="shared" si="9"/>
        <v>0</v>
      </c>
      <c r="K62" s="201"/>
      <c r="L62" s="31"/>
      <c r="M62" s="1">
        <f t="shared" si="10"/>
        <v>0</v>
      </c>
      <c r="N62" s="109"/>
      <c r="O62" s="109"/>
      <c r="P62" s="110"/>
      <c r="Q62" s="31"/>
      <c r="R62" s="1">
        <f>+M62+P62</f>
        <v>0</v>
      </c>
    </row>
    <row r="63" spans="1:18" ht="14.25">
      <c r="A63" s="197" t="s">
        <v>147</v>
      </c>
      <c r="B63" s="14" t="s">
        <v>141</v>
      </c>
      <c r="C63" s="23">
        <f>'Balance Sheet Data'!C56</f>
        <v>0</v>
      </c>
      <c r="D63" s="31"/>
      <c r="E63" s="203">
        <f>+C63*(E$6)</f>
        <v>0</v>
      </c>
      <c r="F63" s="31"/>
      <c r="G63" s="1">
        <f>+C63+E63</f>
        <v>0</v>
      </c>
      <c r="H63" s="31"/>
      <c r="I63" s="31"/>
      <c r="J63" s="200">
        <f t="shared" si="9"/>
        <v>0</v>
      </c>
      <c r="K63" s="201"/>
      <c r="L63" s="31"/>
      <c r="M63" s="1">
        <f t="shared" si="10"/>
        <v>0</v>
      </c>
      <c r="N63" s="109"/>
      <c r="O63" s="109"/>
      <c r="P63" s="110"/>
      <c r="Q63" s="31"/>
      <c r="R63" s="1">
        <f>+M63+P63</f>
        <v>0</v>
      </c>
    </row>
    <row r="64" spans="1:18" ht="14.25">
      <c r="A64" s="197" t="s">
        <v>148</v>
      </c>
      <c r="B64" s="14" t="s">
        <v>149</v>
      </c>
      <c r="C64" s="23">
        <f>'Balance Sheet Data'!C57</f>
        <v>0</v>
      </c>
      <c r="D64" s="31"/>
      <c r="E64" s="203">
        <f>+C64*(E$6)</f>
        <v>0</v>
      </c>
      <c r="F64" s="31"/>
      <c r="G64" s="1">
        <f>+C64+E64</f>
        <v>0</v>
      </c>
      <c r="H64" s="31"/>
      <c r="I64" s="31"/>
      <c r="J64" s="201"/>
      <c r="K64" s="201"/>
      <c r="L64" s="31"/>
      <c r="M64" s="1">
        <f t="shared" si="10"/>
        <v>0</v>
      </c>
      <c r="N64" s="109"/>
      <c r="O64" s="109"/>
      <c r="P64" s="200">
        <f>+($P$86+$P$89+$P$92+$P$95)/(1-$P$8)</f>
        <v>0</v>
      </c>
      <c r="Q64" s="31"/>
      <c r="R64" s="1">
        <f>+M64+P64</f>
        <v>0</v>
      </c>
    </row>
    <row r="65" spans="1:18" ht="14.25">
      <c r="A65" s="197" t="s">
        <v>150</v>
      </c>
      <c r="B65" s="14" t="s">
        <v>151</v>
      </c>
      <c r="C65" s="23">
        <f>'Balance Sheet Data'!C58</f>
        <v>0</v>
      </c>
      <c r="D65" s="31"/>
      <c r="E65" s="202"/>
      <c r="F65" s="31"/>
      <c r="G65" s="1">
        <f>+C65+E65</f>
        <v>0</v>
      </c>
      <c r="H65" s="31"/>
      <c r="I65" s="31"/>
      <c r="J65" s="110"/>
      <c r="K65" s="110"/>
      <c r="L65" s="31"/>
      <c r="M65" s="1">
        <f t="shared" si="10"/>
        <v>0</v>
      </c>
      <c r="N65" s="109"/>
      <c r="O65" s="109"/>
      <c r="P65" s="110"/>
      <c r="Q65" s="31"/>
      <c r="R65" s="1">
        <f>+M65+P65</f>
        <v>0</v>
      </c>
    </row>
    <row r="66" spans="1:18" ht="15">
      <c r="A66" s="197">
        <v>1.3</v>
      </c>
      <c r="B66" s="14" t="s">
        <v>152</v>
      </c>
      <c r="C66" s="3">
        <f>SUM(C67:C72)</f>
        <v>0</v>
      </c>
      <c r="D66" s="31"/>
      <c r="E66" s="202"/>
      <c r="F66" s="31"/>
      <c r="G66" s="3">
        <f>SUM(G67:G72)</f>
        <v>0</v>
      </c>
      <c r="H66" s="31"/>
      <c r="I66" s="31"/>
      <c r="J66" s="110"/>
      <c r="K66" s="110"/>
      <c r="L66" s="31"/>
      <c r="M66" s="3">
        <f>SUM(M67:M72)</f>
        <v>0</v>
      </c>
      <c r="N66" s="109"/>
      <c r="O66" s="109"/>
      <c r="P66" s="110"/>
      <c r="Q66" s="31"/>
      <c r="R66" s="3">
        <f>SUM(R67:R72)</f>
        <v>0</v>
      </c>
    </row>
    <row r="67" spans="1:18" ht="14.25">
      <c r="A67" s="197" t="s">
        <v>153</v>
      </c>
      <c r="B67" s="14" t="s">
        <v>154</v>
      </c>
      <c r="C67" s="23">
        <f>'Balance Sheet Data'!C60</f>
        <v>0</v>
      </c>
      <c r="D67" s="31"/>
      <c r="E67" s="202"/>
      <c r="F67" s="31"/>
      <c r="G67" s="1">
        <f t="shared" ref="G67:G72" si="11">+C67+E67</f>
        <v>0</v>
      </c>
      <c r="H67" s="31"/>
      <c r="I67" s="31"/>
      <c r="J67" s="110"/>
      <c r="K67" s="110"/>
      <c r="L67" s="31"/>
      <c r="M67" s="1">
        <f t="shared" ref="M67:M72" si="12">+G67+J67</f>
        <v>0</v>
      </c>
      <c r="N67" s="109"/>
      <c r="O67" s="109"/>
      <c r="P67" s="110"/>
      <c r="Q67" s="31"/>
      <c r="R67" s="1">
        <f t="shared" ref="R67:R72" si="13">+M67+P67</f>
        <v>0</v>
      </c>
    </row>
    <row r="68" spans="1:18" ht="14.25">
      <c r="A68" s="197" t="s">
        <v>155</v>
      </c>
      <c r="B68" s="14" t="s">
        <v>156</v>
      </c>
      <c r="C68" s="23">
        <f>'Balance Sheet Data'!C61</f>
        <v>0</v>
      </c>
      <c r="D68" s="31"/>
      <c r="E68" s="202"/>
      <c r="F68" s="31"/>
      <c r="G68" s="1">
        <f t="shared" si="11"/>
        <v>0</v>
      </c>
      <c r="H68" s="31"/>
      <c r="I68" s="31"/>
      <c r="J68" s="110"/>
      <c r="K68" s="110"/>
      <c r="L68" s="31"/>
      <c r="M68" s="1">
        <f t="shared" si="12"/>
        <v>0</v>
      </c>
      <c r="N68" s="109"/>
      <c r="O68" s="109"/>
      <c r="P68" s="110"/>
      <c r="Q68" s="31"/>
      <c r="R68" s="1">
        <f t="shared" si="13"/>
        <v>0</v>
      </c>
    </row>
    <row r="69" spans="1:18" ht="14.25">
      <c r="A69" s="197" t="s">
        <v>157</v>
      </c>
      <c r="B69" s="14" t="s">
        <v>158</v>
      </c>
      <c r="C69" s="23">
        <f>'Balance Sheet Data'!C62</f>
        <v>0</v>
      </c>
      <c r="D69" s="31"/>
      <c r="E69" s="202"/>
      <c r="F69" s="31"/>
      <c r="G69" s="1">
        <f t="shared" si="11"/>
        <v>0</v>
      </c>
      <c r="H69" s="31"/>
      <c r="I69" s="31"/>
      <c r="J69" s="110"/>
      <c r="K69" s="110"/>
      <c r="L69" s="31"/>
      <c r="M69" s="1">
        <f t="shared" si="12"/>
        <v>0</v>
      </c>
      <c r="N69" s="109"/>
      <c r="O69" s="109"/>
      <c r="P69" s="110"/>
      <c r="Q69" s="31"/>
      <c r="R69" s="1">
        <f t="shared" si="13"/>
        <v>0</v>
      </c>
    </row>
    <row r="70" spans="1:18" ht="14.25">
      <c r="A70" s="197" t="s">
        <v>159</v>
      </c>
      <c r="B70" s="14" t="s">
        <v>160</v>
      </c>
      <c r="C70" s="23">
        <f>'Balance Sheet Data'!C63</f>
        <v>0</v>
      </c>
      <c r="D70" s="31"/>
      <c r="E70" s="202"/>
      <c r="F70" s="31"/>
      <c r="G70" s="1">
        <f t="shared" si="11"/>
        <v>0</v>
      </c>
      <c r="H70" s="31"/>
      <c r="I70" s="31"/>
      <c r="J70" s="110"/>
      <c r="K70" s="110"/>
      <c r="L70" s="31"/>
      <c r="M70" s="1">
        <f t="shared" si="12"/>
        <v>0</v>
      </c>
      <c r="N70" s="109"/>
      <c r="O70" s="109"/>
      <c r="P70" s="110"/>
      <c r="Q70" s="31"/>
      <c r="R70" s="1">
        <f t="shared" si="13"/>
        <v>0</v>
      </c>
    </row>
    <row r="71" spans="1:18" ht="14.25">
      <c r="A71" s="197" t="s">
        <v>161</v>
      </c>
      <c r="B71" s="14" t="s">
        <v>162</v>
      </c>
      <c r="C71" s="23">
        <f>'Balance Sheet Data'!C64</f>
        <v>0</v>
      </c>
      <c r="D71" s="31"/>
      <c r="E71" s="202"/>
      <c r="F71" s="31"/>
      <c r="G71" s="1">
        <f t="shared" si="11"/>
        <v>0</v>
      </c>
      <c r="H71" s="31"/>
      <c r="I71" s="31"/>
      <c r="J71" s="110"/>
      <c r="K71" s="110"/>
      <c r="L71" s="31"/>
      <c r="M71" s="1">
        <f t="shared" si="12"/>
        <v>0</v>
      </c>
      <c r="N71" s="109"/>
      <c r="O71" s="109"/>
      <c r="P71" s="110"/>
      <c r="Q71" s="31"/>
      <c r="R71" s="1">
        <f t="shared" si="13"/>
        <v>0</v>
      </c>
    </row>
    <row r="72" spans="1:18" ht="14.25">
      <c r="A72" s="197" t="s">
        <v>163</v>
      </c>
      <c r="B72" s="14" t="s">
        <v>164</v>
      </c>
      <c r="C72" s="23">
        <f>'Balance Sheet Data'!C65</f>
        <v>0</v>
      </c>
      <c r="D72" s="31"/>
      <c r="E72" s="202"/>
      <c r="F72" s="31"/>
      <c r="G72" s="1">
        <f t="shared" si="11"/>
        <v>0</v>
      </c>
      <c r="H72" s="31"/>
      <c r="I72" s="31"/>
      <c r="J72" s="110"/>
      <c r="K72" s="110"/>
      <c r="L72" s="31"/>
      <c r="M72" s="1">
        <f t="shared" si="12"/>
        <v>0</v>
      </c>
      <c r="N72" s="109"/>
      <c r="O72" s="109"/>
      <c r="P72" s="110"/>
      <c r="Q72" s="31"/>
      <c r="R72" s="1">
        <f t="shared" si="13"/>
        <v>0</v>
      </c>
    </row>
    <row r="73" spans="1:18" ht="15">
      <c r="A73" s="197">
        <v>1.4</v>
      </c>
      <c r="B73" s="14" t="s">
        <v>165</v>
      </c>
      <c r="C73" s="3">
        <f>SUM(C74:C77)</f>
        <v>0</v>
      </c>
      <c r="D73" s="31"/>
      <c r="E73" s="202"/>
      <c r="F73" s="31"/>
      <c r="G73" s="3">
        <f>SUM(G74:G77)</f>
        <v>0</v>
      </c>
      <c r="H73" s="31"/>
      <c r="I73" s="31"/>
      <c r="J73" s="110"/>
      <c r="K73" s="110"/>
      <c r="L73" s="31"/>
      <c r="M73" s="3">
        <f>SUM(M74:M77)</f>
        <v>0</v>
      </c>
      <c r="N73" s="109"/>
      <c r="O73" s="109"/>
      <c r="P73" s="110"/>
      <c r="Q73" s="31"/>
      <c r="R73" s="3">
        <f>SUM(R74:R77)</f>
        <v>0</v>
      </c>
    </row>
    <row r="74" spans="1:18" ht="14.25">
      <c r="A74" s="197" t="s">
        <v>166</v>
      </c>
      <c r="B74" s="14" t="s">
        <v>167</v>
      </c>
      <c r="C74" s="23">
        <f>'Balance Sheet Data'!C67</f>
        <v>0</v>
      </c>
      <c r="D74" s="31"/>
      <c r="E74" s="202"/>
      <c r="F74" s="31"/>
      <c r="G74" s="1">
        <f>+C74+E74</f>
        <v>0</v>
      </c>
      <c r="H74" s="31"/>
      <c r="I74" s="31"/>
      <c r="J74" s="110"/>
      <c r="K74" s="110"/>
      <c r="L74" s="31"/>
      <c r="M74" s="1">
        <f t="shared" ref="M74:M78" si="14">+G74+J74</f>
        <v>0</v>
      </c>
      <c r="N74" s="109"/>
      <c r="O74" s="109"/>
      <c r="P74" s="110"/>
      <c r="Q74" s="31"/>
      <c r="R74" s="1">
        <f>+M74+P74</f>
        <v>0</v>
      </c>
    </row>
    <row r="75" spans="1:18" ht="14.25">
      <c r="A75" s="197" t="s">
        <v>168</v>
      </c>
      <c r="B75" s="14" t="s">
        <v>169</v>
      </c>
      <c r="C75" s="23">
        <f>'Balance Sheet Data'!C68</f>
        <v>0</v>
      </c>
      <c r="D75" s="31"/>
      <c r="E75" s="202"/>
      <c r="F75" s="31"/>
      <c r="G75" s="1">
        <f>+C75+E75</f>
        <v>0</v>
      </c>
      <c r="H75" s="31"/>
      <c r="I75" s="31"/>
      <c r="J75" s="110"/>
      <c r="K75" s="110"/>
      <c r="L75" s="31"/>
      <c r="M75" s="1">
        <f t="shared" si="14"/>
        <v>0</v>
      </c>
      <c r="N75" s="109"/>
      <c r="O75" s="109"/>
      <c r="P75" s="110"/>
      <c r="Q75" s="31"/>
      <c r="R75" s="1">
        <f>+M75+P75</f>
        <v>0</v>
      </c>
    </row>
    <row r="76" spans="1:18" ht="14.25">
      <c r="A76" s="197" t="s">
        <v>170</v>
      </c>
      <c r="B76" s="14" t="s">
        <v>171</v>
      </c>
      <c r="C76" s="23">
        <f>'Balance Sheet Data'!C69</f>
        <v>0</v>
      </c>
      <c r="D76" s="31"/>
      <c r="E76" s="202"/>
      <c r="F76" s="31"/>
      <c r="G76" s="1">
        <f>+C76+E76</f>
        <v>0</v>
      </c>
      <c r="H76" s="31"/>
      <c r="I76" s="31"/>
      <c r="J76" s="110"/>
      <c r="K76" s="110"/>
      <c r="L76" s="31"/>
      <c r="M76" s="1">
        <f t="shared" si="14"/>
        <v>0</v>
      </c>
      <c r="N76" s="109"/>
      <c r="O76" s="109"/>
      <c r="P76" s="110"/>
      <c r="Q76" s="31"/>
      <c r="R76" s="1">
        <f>+M76+P76</f>
        <v>0</v>
      </c>
    </row>
    <row r="77" spans="1:18" ht="14.25">
      <c r="A77" s="197" t="s">
        <v>172</v>
      </c>
      <c r="B77" s="14" t="s">
        <v>173</v>
      </c>
      <c r="C77" s="23">
        <f>'Balance Sheet Data'!C70</f>
        <v>0</v>
      </c>
      <c r="D77" s="31"/>
      <c r="E77" s="202"/>
      <c r="F77" s="31"/>
      <c r="G77" s="1">
        <f>+C77+E77</f>
        <v>0</v>
      </c>
      <c r="H77" s="31"/>
      <c r="I77" s="31"/>
      <c r="J77" s="110"/>
      <c r="K77" s="110"/>
      <c r="L77" s="31"/>
      <c r="M77" s="1">
        <f t="shared" si="14"/>
        <v>0</v>
      </c>
      <c r="N77" s="109"/>
      <c r="O77" s="109"/>
      <c r="P77" s="110"/>
      <c r="Q77" s="31"/>
      <c r="R77" s="1">
        <f>+M77+P77</f>
        <v>0</v>
      </c>
    </row>
    <row r="78" spans="1:18" ht="14.25">
      <c r="A78" s="197">
        <v>1.5</v>
      </c>
      <c r="B78" s="14" t="s">
        <v>174</v>
      </c>
      <c r="C78" s="23">
        <f>'Balance Sheet Data'!C71</f>
        <v>0</v>
      </c>
      <c r="D78" s="31"/>
      <c r="E78" s="202"/>
      <c r="F78" s="31"/>
      <c r="G78" s="1">
        <f>+C78+E78</f>
        <v>0</v>
      </c>
      <c r="H78" s="31"/>
      <c r="I78" s="31"/>
      <c r="J78" s="110"/>
      <c r="K78" s="110"/>
      <c r="L78" s="31"/>
      <c r="M78" s="1">
        <f t="shared" si="14"/>
        <v>0</v>
      </c>
      <c r="N78" s="109"/>
      <c r="O78" s="109"/>
      <c r="P78" s="110"/>
      <c r="Q78" s="31"/>
      <c r="R78" s="1">
        <f>+M78+P78</f>
        <v>0</v>
      </c>
    </row>
    <row r="79" spans="1:18" ht="15">
      <c r="A79" s="197">
        <v>1.6</v>
      </c>
      <c r="B79" s="14" t="s">
        <v>175</v>
      </c>
      <c r="C79" s="3">
        <f>SUM(C80:C81)</f>
        <v>0</v>
      </c>
      <c r="D79" s="31"/>
      <c r="E79" s="202"/>
      <c r="F79" s="31"/>
      <c r="G79" s="3">
        <f>SUM(G80:G81)</f>
        <v>0</v>
      </c>
      <c r="H79" s="31"/>
      <c r="I79" s="31"/>
      <c r="J79" s="110"/>
      <c r="K79" s="110"/>
      <c r="L79" s="31"/>
      <c r="M79" s="3">
        <f>SUM(M80:M81)</f>
        <v>0</v>
      </c>
      <c r="N79" s="109"/>
      <c r="O79" s="109"/>
      <c r="P79" s="110"/>
      <c r="Q79" s="31"/>
      <c r="R79" s="3">
        <f>SUM(R80:R81)</f>
        <v>0</v>
      </c>
    </row>
    <row r="80" spans="1:18" ht="14.25">
      <c r="A80" s="197" t="s">
        <v>176</v>
      </c>
      <c r="B80" s="14" t="s">
        <v>177</v>
      </c>
      <c r="C80" s="23">
        <f>'Balance Sheet Data'!C73</f>
        <v>0</v>
      </c>
      <c r="D80" s="31"/>
      <c r="E80" s="202"/>
      <c r="F80" s="31"/>
      <c r="G80" s="1">
        <f>+C80+E80</f>
        <v>0</v>
      </c>
      <c r="H80" s="31"/>
      <c r="I80" s="31"/>
      <c r="J80" s="110"/>
      <c r="K80" s="110"/>
      <c r="L80" s="31"/>
      <c r="M80" s="1">
        <f t="shared" ref="M80:M81" si="15">+G80+J80</f>
        <v>0</v>
      </c>
      <c r="N80" s="109"/>
      <c r="O80" s="109"/>
      <c r="P80" s="110"/>
      <c r="Q80" s="31"/>
      <c r="R80" s="1">
        <f>+M80+P80</f>
        <v>0</v>
      </c>
    </row>
    <row r="81" spans="1:18" ht="14.25">
      <c r="A81" s="197" t="s">
        <v>178</v>
      </c>
      <c r="B81" s="14" t="s">
        <v>179</v>
      </c>
      <c r="C81" s="23">
        <f>'Balance Sheet Data'!C74</f>
        <v>0</v>
      </c>
      <c r="D81" s="31"/>
      <c r="E81" s="203">
        <f>+C81*(E$6)</f>
        <v>0</v>
      </c>
      <c r="F81" s="31"/>
      <c r="G81" s="1">
        <f>+C81+E81</f>
        <v>0</v>
      </c>
      <c r="H81" s="31"/>
      <c r="I81" s="31"/>
      <c r="J81" s="110"/>
      <c r="K81" s="110"/>
      <c r="L81" s="31"/>
      <c r="M81" s="1">
        <f t="shared" si="15"/>
        <v>0</v>
      </c>
      <c r="N81" s="109"/>
      <c r="O81" s="109"/>
      <c r="P81" s="110"/>
      <c r="Q81" s="31"/>
      <c r="R81" s="1">
        <f>+M81+P81</f>
        <v>0</v>
      </c>
    </row>
    <row r="82" spans="1:18" ht="15.75">
      <c r="A82" s="196">
        <v>2</v>
      </c>
      <c r="B82" s="26" t="s">
        <v>180</v>
      </c>
      <c r="C82" s="131">
        <f>C83+C96+C97+C104+C111</f>
        <v>0</v>
      </c>
      <c r="D82" s="31"/>
      <c r="E82" s="202"/>
      <c r="F82" s="31"/>
      <c r="G82" s="131">
        <f>G83+G96+G97+G104+G111</f>
        <v>0</v>
      </c>
      <c r="H82" s="31"/>
      <c r="I82" s="31"/>
      <c r="J82" s="110"/>
      <c r="K82" s="110"/>
      <c r="L82" s="31"/>
      <c r="M82" s="2">
        <f>M83+M96+M97+M104+M111</f>
        <v>0</v>
      </c>
      <c r="N82" s="109"/>
      <c r="O82" s="109"/>
      <c r="P82" s="110"/>
      <c r="Q82" s="31"/>
      <c r="R82" s="2">
        <f>R83+R96+R97+R104+R111</f>
        <v>0</v>
      </c>
    </row>
    <row r="83" spans="1:18" ht="15">
      <c r="A83" s="197">
        <v>2.1</v>
      </c>
      <c r="B83" s="14" t="s">
        <v>181</v>
      </c>
      <c r="C83" s="3">
        <f>C84+C87+C90+C93</f>
        <v>0</v>
      </c>
      <c r="D83" s="31"/>
      <c r="E83" s="202"/>
      <c r="F83" s="31"/>
      <c r="G83" s="3">
        <f>G84+G87+G90+G93</f>
        <v>0</v>
      </c>
      <c r="H83" s="31"/>
      <c r="I83" s="31"/>
      <c r="J83" s="110"/>
      <c r="K83" s="110"/>
      <c r="L83" s="31"/>
      <c r="M83" s="3">
        <f>M84+M87+M90+M93</f>
        <v>0</v>
      </c>
      <c r="N83" s="109"/>
      <c r="O83" s="109"/>
      <c r="P83" s="110"/>
      <c r="Q83" s="31"/>
      <c r="R83" s="3">
        <f>R84+R87+R90+R93</f>
        <v>0</v>
      </c>
    </row>
    <row r="84" spans="1:18" ht="15">
      <c r="A84" s="197" t="s">
        <v>182</v>
      </c>
      <c r="B84" s="14" t="s">
        <v>183</v>
      </c>
      <c r="C84" s="3">
        <f>SUM(C85:C86)</f>
        <v>0</v>
      </c>
      <c r="D84" s="31"/>
      <c r="E84" s="202"/>
      <c r="F84" s="31"/>
      <c r="G84" s="3">
        <f>SUM(G85:G86)</f>
        <v>0</v>
      </c>
      <c r="H84" s="31"/>
      <c r="I84" s="31"/>
      <c r="J84" s="110"/>
      <c r="K84" s="110"/>
      <c r="L84" s="31"/>
      <c r="M84" s="3">
        <f>SUM(M85:M86)</f>
        <v>0</v>
      </c>
      <c r="N84" s="109"/>
      <c r="O84" s="109"/>
      <c r="P84" s="110"/>
      <c r="Q84" s="31"/>
      <c r="R84" s="3">
        <f>SUM(R85:R86)</f>
        <v>0</v>
      </c>
    </row>
    <row r="85" spans="1:18" ht="14.25">
      <c r="A85" s="197" t="s">
        <v>184</v>
      </c>
      <c r="B85" s="14" t="s">
        <v>185</v>
      </c>
      <c r="C85" s="23">
        <f>'Balance Sheet Data'!C78</f>
        <v>0</v>
      </c>
      <c r="D85" s="31"/>
      <c r="E85" s="202"/>
      <c r="F85" s="31"/>
      <c r="G85" s="1">
        <f>+C85+E85</f>
        <v>0</v>
      </c>
      <c r="H85" s="31"/>
      <c r="I85" s="31"/>
      <c r="J85" s="110"/>
      <c r="K85" s="110"/>
      <c r="L85" s="31"/>
      <c r="M85" s="1">
        <f t="shared" ref="M85:M86" si="16">+G85+J85</f>
        <v>0</v>
      </c>
      <c r="N85" s="109"/>
      <c r="O85" s="109"/>
      <c r="P85" s="200">
        <f>M85*P$6</f>
        <v>0</v>
      </c>
      <c r="Q85" s="31"/>
      <c r="R85" s="1">
        <f>+M85+P85</f>
        <v>0</v>
      </c>
    </row>
    <row r="86" spans="1:18" ht="14.25">
      <c r="A86" s="197" t="s">
        <v>186</v>
      </c>
      <c r="B86" s="14" t="s">
        <v>187</v>
      </c>
      <c r="C86" s="23">
        <f>'Balance Sheet Data'!C79</f>
        <v>0</v>
      </c>
      <c r="D86" s="31"/>
      <c r="E86" s="203">
        <f>+C86*(E$6)</f>
        <v>0</v>
      </c>
      <c r="F86" s="31"/>
      <c r="G86" s="1">
        <f>+C86+E86</f>
        <v>0</v>
      </c>
      <c r="H86" s="31"/>
      <c r="I86" s="31"/>
      <c r="J86" s="110"/>
      <c r="K86" s="110"/>
      <c r="L86" s="31"/>
      <c r="M86" s="1">
        <f t="shared" si="16"/>
        <v>0</v>
      </c>
      <c r="N86" s="109"/>
      <c r="O86" s="109"/>
      <c r="P86" s="200">
        <f>M86*P$6</f>
        <v>0</v>
      </c>
      <c r="Q86" s="31"/>
      <c r="R86" s="1">
        <f>+M86+P86</f>
        <v>0</v>
      </c>
    </row>
    <row r="87" spans="1:18" ht="15">
      <c r="A87" s="197" t="s">
        <v>188</v>
      </c>
      <c r="B87" s="14" t="s">
        <v>189</v>
      </c>
      <c r="C87" s="3">
        <f>SUM(C88:C89)</f>
        <v>0</v>
      </c>
      <c r="D87" s="31"/>
      <c r="E87" s="202"/>
      <c r="F87" s="31"/>
      <c r="G87" s="3">
        <f>SUM(G88:G89)</f>
        <v>0</v>
      </c>
      <c r="H87" s="31"/>
      <c r="I87" s="31"/>
      <c r="J87" s="110"/>
      <c r="K87" s="110"/>
      <c r="L87" s="31"/>
      <c r="M87" s="3">
        <f>SUM(M88:M89)</f>
        <v>0</v>
      </c>
      <c r="N87" s="109"/>
      <c r="O87" s="109"/>
      <c r="P87" s="110"/>
      <c r="Q87" s="31"/>
      <c r="R87" s="3">
        <f>SUM(R88:R89)</f>
        <v>0</v>
      </c>
    </row>
    <row r="88" spans="1:18" ht="14.25">
      <c r="A88" s="197" t="s">
        <v>190</v>
      </c>
      <c r="B88" s="14" t="s">
        <v>185</v>
      </c>
      <c r="C88" s="23">
        <f>'Balance Sheet Data'!C81</f>
        <v>0</v>
      </c>
      <c r="D88" s="31"/>
      <c r="E88" s="202"/>
      <c r="F88" s="31"/>
      <c r="G88" s="1">
        <f>+C88+E88</f>
        <v>0</v>
      </c>
      <c r="H88" s="31"/>
      <c r="I88" s="31"/>
      <c r="J88" s="110"/>
      <c r="K88" s="110"/>
      <c r="L88" s="31"/>
      <c r="M88" s="1">
        <f t="shared" ref="M88:M89" si="17">+G88+J88</f>
        <v>0</v>
      </c>
      <c r="N88" s="109"/>
      <c r="O88" s="109"/>
      <c r="P88" s="200">
        <f>M88*P$6</f>
        <v>0</v>
      </c>
      <c r="Q88" s="31"/>
      <c r="R88" s="1">
        <f>+M88+P88</f>
        <v>0</v>
      </c>
    </row>
    <row r="89" spans="1:18" ht="14.25">
      <c r="A89" s="197" t="s">
        <v>191</v>
      </c>
      <c r="B89" s="14" t="s">
        <v>187</v>
      </c>
      <c r="C89" s="23">
        <f>'Balance Sheet Data'!C82</f>
        <v>0</v>
      </c>
      <c r="D89" s="31"/>
      <c r="E89" s="203">
        <f>+C89*(E$6)</f>
        <v>0</v>
      </c>
      <c r="F89" s="31"/>
      <c r="G89" s="1">
        <f>+C89+E89</f>
        <v>0</v>
      </c>
      <c r="H89" s="31"/>
      <c r="I89" s="31"/>
      <c r="J89" s="110"/>
      <c r="K89" s="110"/>
      <c r="L89" s="31"/>
      <c r="M89" s="1">
        <f t="shared" si="17"/>
        <v>0</v>
      </c>
      <c r="N89" s="109"/>
      <c r="O89" s="109"/>
      <c r="P89" s="200">
        <f>M89*P$6</f>
        <v>0</v>
      </c>
      <c r="Q89" s="31"/>
      <c r="R89" s="1">
        <f>+M89+P89</f>
        <v>0</v>
      </c>
    </row>
    <row r="90" spans="1:18" ht="15">
      <c r="A90" s="197" t="s">
        <v>192</v>
      </c>
      <c r="B90" s="14" t="s">
        <v>193</v>
      </c>
      <c r="C90" s="3">
        <f>SUM(C91:C92)</f>
        <v>0</v>
      </c>
      <c r="D90" s="31"/>
      <c r="E90" s="202"/>
      <c r="F90" s="31"/>
      <c r="G90" s="3">
        <f>SUM(G91:G92)</f>
        <v>0</v>
      </c>
      <c r="H90" s="31"/>
      <c r="I90" s="31"/>
      <c r="J90" s="110"/>
      <c r="K90" s="110"/>
      <c r="L90" s="31"/>
      <c r="M90" s="3">
        <f>SUM(M91:M92)</f>
        <v>0</v>
      </c>
      <c r="N90" s="109"/>
      <c r="O90" s="109"/>
      <c r="P90" s="110"/>
      <c r="Q90" s="31"/>
      <c r="R90" s="3">
        <f>SUM(R91:R92)</f>
        <v>0</v>
      </c>
    </row>
    <row r="91" spans="1:18" ht="14.25">
      <c r="A91" s="197" t="s">
        <v>194</v>
      </c>
      <c r="B91" s="14" t="s">
        <v>185</v>
      </c>
      <c r="C91" s="23">
        <f>'Balance Sheet Data'!C84</f>
        <v>0</v>
      </c>
      <c r="D91" s="31"/>
      <c r="E91" s="202"/>
      <c r="F91" s="31"/>
      <c r="G91" s="1">
        <f>+C91+E91</f>
        <v>0</v>
      </c>
      <c r="H91" s="31"/>
      <c r="I91" s="31"/>
      <c r="J91" s="110"/>
      <c r="K91" s="110"/>
      <c r="L91" s="31"/>
      <c r="M91" s="1">
        <f t="shared" ref="M91:M92" si="18">+G91+J91</f>
        <v>0</v>
      </c>
      <c r="N91" s="109"/>
      <c r="O91" s="109"/>
      <c r="P91" s="200">
        <f>M91*P$6</f>
        <v>0</v>
      </c>
      <c r="Q91" s="31"/>
      <c r="R91" s="1">
        <f>+M91+P91</f>
        <v>0</v>
      </c>
    </row>
    <row r="92" spans="1:18" ht="14.25">
      <c r="A92" s="197" t="s">
        <v>195</v>
      </c>
      <c r="B92" s="14" t="s">
        <v>196</v>
      </c>
      <c r="C92" s="23">
        <f>'Balance Sheet Data'!C85</f>
        <v>0</v>
      </c>
      <c r="D92" s="31"/>
      <c r="E92" s="203">
        <f>+C92*(E$6)</f>
        <v>0</v>
      </c>
      <c r="F92" s="31"/>
      <c r="G92" s="1">
        <f>+C92+E92</f>
        <v>0</v>
      </c>
      <c r="H92" s="31"/>
      <c r="I92" s="31"/>
      <c r="J92" s="110"/>
      <c r="K92" s="110"/>
      <c r="L92" s="31"/>
      <c r="M92" s="1">
        <f t="shared" si="18"/>
        <v>0</v>
      </c>
      <c r="N92" s="109"/>
      <c r="O92" s="109"/>
      <c r="P92" s="200">
        <f>M92*P$6</f>
        <v>0</v>
      </c>
      <c r="Q92" s="31"/>
      <c r="R92" s="1">
        <f>+M92+P92</f>
        <v>0</v>
      </c>
    </row>
    <row r="93" spans="1:18" ht="15">
      <c r="A93" s="197" t="s">
        <v>197</v>
      </c>
      <c r="B93" s="14" t="s">
        <v>198</v>
      </c>
      <c r="C93" s="3">
        <f>SUM(C94:C95)</f>
        <v>0</v>
      </c>
      <c r="D93" s="31"/>
      <c r="E93" s="202"/>
      <c r="F93" s="31"/>
      <c r="G93" s="3">
        <f>SUM(G94:G95)</f>
        <v>0</v>
      </c>
      <c r="H93" s="31"/>
      <c r="I93" s="31"/>
      <c r="J93" s="110"/>
      <c r="K93" s="110"/>
      <c r="L93" s="31"/>
      <c r="M93" s="3">
        <f>SUM(M94:M95)</f>
        <v>0</v>
      </c>
      <c r="N93" s="109"/>
      <c r="O93" s="109"/>
      <c r="P93" s="110"/>
      <c r="Q93" s="31"/>
      <c r="R93" s="3">
        <f>SUM(R94:R95)</f>
        <v>0</v>
      </c>
    </row>
    <row r="94" spans="1:18" ht="14.25">
      <c r="A94" s="197" t="s">
        <v>199</v>
      </c>
      <c r="B94" s="14" t="s">
        <v>185</v>
      </c>
      <c r="C94" s="23">
        <f>'Balance Sheet Data'!C87</f>
        <v>0</v>
      </c>
      <c r="D94" s="31"/>
      <c r="E94" s="202"/>
      <c r="F94" s="31"/>
      <c r="G94" s="1">
        <f>+C94+E94</f>
        <v>0</v>
      </c>
      <c r="H94" s="31"/>
      <c r="I94" s="31"/>
      <c r="J94" s="110"/>
      <c r="K94" s="110"/>
      <c r="L94" s="31"/>
      <c r="M94" s="1">
        <f t="shared" ref="M94:M96" si="19">+G94+J94</f>
        <v>0</v>
      </c>
      <c r="N94" s="109"/>
      <c r="O94" s="109"/>
      <c r="P94" s="200">
        <f>M94*P$6</f>
        <v>0</v>
      </c>
      <c r="Q94" s="31"/>
      <c r="R94" s="1">
        <f>+M94+P94</f>
        <v>0</v>
      </c>
    </row>
    <row r="95" spans="1:18" ht="14.25">
      <c r="A95" s="197" t="s">
        <v>200</v>
      </c>
      <c r="B95" s="14" t="s">
        <v>196</v>
      </c>
      <c r="C95" s="23">
        <f>'Balance Sheet Data'!C88</f>
        <v>0</v>
      </c>
      <c r="D95" s="31"/>
      <c r="E95" s="203">
        <f>+C95*(E$6)</f>
        <v>0</v>
      </c>
      <c r="F95" s="31"/>
      <c r="G95" s="1">
        <f>+C95+E95</f>
        <v>0</v>
      </c>
      <c r="H95" s="31"/>
      <c r="I95" s="31"/>
      <c r="J95" s="110"/>
      <c r="K95" s="110"/>
      <c r="L95" s="31"/>
      <c r="M95" s="1">
        <f t="shared" si="19"/>
        <v>0</v>
      </c>
      <c r="N95" s="109"/>
      <c r="O95" s="109"/>
      <c r="P95" s="200">
        <f>M95*P$6</f>
        <v>0</v>
      </c>
      <c r="Q95" s="31"/>
      <c r="R95" s="1">
        <f>+M95+P95</f>
        <v>0</v>
      </c>
    </row>
    <row r="96" spans="1:18" ht="14.25">
      <c r="A96" s="197">
        <v>2.2000000000000002</v>
      </c>
      <c r="B96" s="14" t="s">
        <v>201</v>
      </c>
      <c r="C96" s="23">
        <f>'Balance Sheet Data'!C89</f>
        <v>0</v>
      </c>
      <c r="D96" s="31"/>
      <c r="E96" s="202"/>
      <c r="F96" s="31"/>
      <c r="G96" s="1">
        <f>+C96+E96</f>
        <v>0</v>
      </c>
      <c r="H96" s="31"/>
      <c r="I96" s="31"/>
      <c r="J96" s="110"/>
      <c r="K96" s="110"/>
      <c r="L96" s="31"/>
      <c r="M96" s="1">
        <f t="shared" si="19"/>
        <v>0</v>
      </c>
      <c r="N96" s="109"/>
      <c r="O96" s="109"/>
      <c r="P96" s="200">
        <f>M96*P$6</f>
        <v>0</v>
      </c>
      <c r="Q96" s="31"/>
      <c r="R96" s="1">
        <f>+M96+P96</f>
        <v>0</v>
      </c>
    </row>
    <row r="97" spans="1:18" ht="15">
      <c r="A97" s="197">
        <v>2.2999999999999998</v>
      </c>
      <c r="B97" s="14" t="s">
        <v>202</v>
      </c>
      <c r="C97" s="3">
        <f>C98+C99+C100+C103</f>
        <v>0</v>
      </c>
      <c r="D97" s="31"/>
      <c r="E97" s="202"/>
      <c r="F97" s="31"/>
      <c r="G97" s="3">
        <f>G98+G99+G100+G103</f>
        <v>0</v>
      </c>
      <c r="H97" s="31"/>
      <c r="I97" s="31"/>
      <c r="J97" s="110"/>
      <c r="K97" s="110"/>
      <c r="L97" s="31"/>
      <c r="M97" s="3">
        <f>M98+M99+M100+M103</f>
        <v>0</v>
      </c>
      <c r="N97" s="109"/>
      <c r="O97" s="109"/>
      <c r="P97" s="110"/>
      <c r="Q97" s="31"/>
      <c r="R97" s="3">
        <f>R98+R99+R100+R103</f>
        <v>0</v>
      </c>
    </row>
    <row r="98" spans="1:18" ht="14.25">
      <c r="A98" s="197" t="s">
        <v>203</v>
      </c>
      <c r="B98" s="14" t="s">
        <v>204</v>
      </c>
      <c r="C98" s="23">
        <f>'Balance Sheet Data'!C91</f>
        <v>0</v>
      </c>
      <c r="D98" s="31"/>
      <c r="E98" s="202"/>
      <c r="F98" s="31"/>
      <c r="G98" s="1">
        <f>+C98+E98</f>
        <v>0</v>
      </c>
      <c r="H98" s="31"/>
      <c r="I98" s="31"/>
      <c r="J98" s="110"/>
      <c r="K98" s="110"/>
      <c r="L98" s="31"/>
      <c r="M98" s="1">
        <f t="shared" ref="M98:M99" si="20">+G98+J98</f>
        <v>0</v>
      </c>
      <c r="N98" s="109"/>
      <c r="O98" s="109"/>
      <c r="P98" s="110"/>
      <c r="Q98" s="31"/>
      <c r="R98" s="1">
        <f>+M98+P98</f>
        <v>0</v>
      </c>
    </row>
    <row r="99" spans="1:18" ht="15" customHeight="1">
      <c r="A99" s="197" t="s">
        <v>205</v>
      </c>
      <c r="B99" s="14" t="s">
        <v>206</v>
      </c>
      <c r="C99" s="23">
        <f>'Balance Sheet Data'!C92</f>
        <v>0</v>
      </c>
      <c r="D99" s="31"/>
      <c r="E99" s="202"/>
      <c r="F99" s="31"/>
      <c r="G99" s="1">
        <f>+C99+E99</f>
        <v>0</v>
      </c>
      <c r="H99" s="31"/>
      <c r="I99" s="31"/>
      <c r="J99" s="110"/>
      <c r="K99" s="110"/>
      <c r="L99" s="31"/>
      <c r="M99" s="1">
        <f t="shared" si="20"/>
        <v>0</v>
      </c>
      <c r="N99" s="109"/>
      <c r="O99" s="109"/>
      <c r="P99" s="110"/>
      <c r="Q99" s="31"/>
      <c r="R99" s="1">
        <f>+M99+P99</f>
        <v>0</v>
      </c>
    </row>
    <row r="100" spans="1:18" ht="15">
      <c r="A100" s="197" t="s">
        <v>207</v>
      </c>
      <c r="B100" s="14" t="s">
        <v>208</v>
      </c>
      <c r="C100" s="3">
        <f>SUM(C101:C102)</f>
        <v>0</v>
      </c>
      <c r="D100" s="31"/>
      <c r="E100" s="202"/>
      <c r="F100" s="31"/>
      <c r="G100" s="3">
        <f>SUM(G101:G102)</f>
        <v>0</v>
      </c>
      <c r="H100" s="31"/>
      <c r="I100" s="31"/>
      <c r="J100" s="110"/>
      <c r="K100" s="110"/>
      <c r="L100" s="31"/>
      <c r="M100" s="3">
        <f>SUM(M101:M102)</f>
        <v>0</v>
      </c>
      <c r="N100" s="109"/>
      <c r="O100" s="109"/>
      <c r="P100" s="110"/>
      <c r="Q100" s="31"/>
      <c r="R100" s="3">
        <f>SUM(R101:R102)</f>
        <v>0</v>
      </c>
    </row>
    <row r="101" spans="1:18" ht="14.25">
      <c r="A101" s="197" t="s">
        <v>209</v>
      </c>
      <c r="B101" s="14" t="s">
        <v>210</v>
      </c>
      <c r="C101" s="23">
        <f>'Balance Sheet Data'!C94</f>
        <v>0</v>
      </c>
      <c r="D101" s="31"/>
      <c r="E101" s="203">
        <f>+C101*(E$6)</f>
        <v>0</v>
      </c>
      <c r="F101" s="31"/>
      <c r="G101" s="1">
        <f>+C101+E101</f>
        <v>0</v>
      </c>
      <c r="H101" s="31"/>
      <c r="I101" s="31"/>
      <c r="J101" s="110"/>
      <c r="K101" s="110"/>
      <c r="L101" s="31"/>
      <c r="M101" s="1">
        <f t="shared" ref="M101:M103" si="21">+G101+J101</f>
        <v>0</v>
      </c>
      <c r="N101" s="109"/>
      <c r="O101" s="109"/>
      <c r="P101" s="110"/>
      <c r="Q101" s="31"/>
      <c r="R101" s="1">
        <f>+M101+P101</f>
        <v>0</v>
      </c>
    </row>
    <row r="102" spans="1:18" ht="14.25">
      <c r="A102" s="197" t="s">
        <v>211</v>
      </c>
      <c r="B102" s="14" t="s">
        <v>212</v>
      </c>
      <c r="C102" s="23">
        <f>'Balance Sheet Data'!C95</f>
        <v>0</v>
      </c>
      <c r="D102" s="31"/>
      <c r="E102" s="203">
        <f>+C102*(E$6)</f>
        <v>0</v>
      </c>
      <c r="F102" s="31"/>
      <c r="G102" s="1">
        <f>+C102+E102</f>
        <v>0</v>
      </c>
      <c r="H102" s="31"/>
      <c r="I102" s="31"/>
      <c r="J102" s="110"/>
      <c r="K102" s="110"/>
      <c r="L102" s="31"/>
      <c r="M102" s="1">
        <f t="shared" si="21"/>
        <v>0</v>
      </c>
      <c r="N102" s="109"/>
      <c r="O102" s="109"/>
      <c r="P102" s="110"/>
      <c r="Q102" s="31"/>
      <c r="R102" s="1">
        <f>+M102+P102</f>
        <v>0</v>
      </c>
    </row>
    <row r="103" spans="1:18" ht="14.25">
      <c r="A103" s="197" t="s">
        <v>213</v>
      </c>
      <c r="B103" s="14" t="s">
        <v>214</v>
      </c>
      <c r="C103" s="23">
        <f>'Balance Sheet Data'!C96</f>
        <v>0</v>
      </c>
      <c r="D103" s="31"/>
      <c r="E103" s="203">
        <f>+C103*(E$6)</f>
        <v>0</v>
      </c>
      <c r="F103" s="31"/>
      <c r="G103" s="1">
        <f>+C103+E103</f>
        <v>0</v>
      </c>
      <c r="H103" s="31"/>
      <c r="I103" s="31"/>
      <c r="J103" s="110"/>
      <c r="K103" s="110"/>
      <c r="L103" s="31"/>
      <c r="M103" s="1">
        <f t="shared" si="21"/>
        <v>0</v>
      </c>
      <c r="N103" s="109"/>
      <c r="O103" s="109"/>
      <c r="P103" s="110"/>
      <c r="Q103" s="31"/>
      <c r="R103" s="1">
        <f>+M103+P103</f>
        <v>0</v>
      </c>
    </row>
    <row r="104" spans="1:18" ht="15">
      <c r="A104" s="197">
        <v>2.4</v>
      </c>
      <c r="B104" s="14" t="s">
        <v>215</v>
      </c>
      <c r="C104" s="3">
        <f>SUM(C105:C106)</f>
        <v>0</v>
      </c>
      <c r="D104" s="31"/>
      <c r="E104" s="202"/>
      <c r="F104" s="31"/>
      <c r="G104" s="3">
        <f>SUM(G105:G106)</f>
        <v>0</v>
      </c>
      <c r="H104" s="31"/>
      <c r="I104" s="31"/>
      <c r="J104" s="110"/>
      <c r="K104" s="110"/>
      <c r="L104" s="31"/>
      <c r="M104" s="3">
        <f>SUM(M105:M106)</f>
        <v>0</v>
      </c>
      <c r="N104" s="109"/>
      <c r="O104" s="109"/>
      <c r="P104" s="110"/>
      <c r="Q104" s="31"/>
      <c r="R104" s="3">
        <f>SUM(R105:R106)</f>
        <v>0</v>
      </c>
    </row>
    <row r="105" spans="1:18" ht="14.25">
      <c r="A105" s="197" t="s">
        <v>216</v>
      </c>
      <c r="B105" s="14" t="s">
        <v>217</v>
      </c>
      <c r="C105" s="23">
        <f>'Balance Sheet Data'!C98</f>
        <v>0</v>
      </c>
      <c r="D105" s="31"/>
      <c r="E105" s="202"/>
      <c r="F105" s="31"/>
      <c r="G105" s="1">
        <f>+C105+E105</f>
        <v>0</v>
      </c>
      <c r="H105" s="31"/>
      <c r="I105" s="31"/>
      <c r="J105" s="110"/>
      <c r="K105" s="110"/>
      <c r="L105" s="31"/>
      <c r="M105" s="1">
        <f>+G105+J105</f>
        <v>0</v>
      </c>
      <c r="N105" s="109"/>
      <c r="O105" s="109"/>
      <c r="P105" s="110"/>
      <c r="Q105" s="31"/>
      <c r="R105" s="1">
        <f>+M105+P105</f>
        <v>0</v>
      </c>
    </row>
    <row r="106" spans="1:18" ht="14.25">
      <c r="A106" s="197" t="s">
        <v>218</v>
      </c>
      <c r="B106" s="14" t="s">
        <v>219</v>
      </c>
      <c r="C106" s="5">
        <f>C107+C110</f>
        <v>0</v>
      </c>
      <c r="D106" s="31"/>
      <c r="E106" s="202"/>
      <c r="F106" s="31"/>
      <c r="G106" s="5">
        <f>G107+G110</f>
        <v>0</v>
      </c>
      <c r="H106" s="31"/>
      <c r="I106" s="31"/>
      <c r="J106" s="110"/>
      <c r="K106" s="110"/>
      <c r="L106" s="31"/>
      <c r="M106" s="5">
        <f>M107+M110</f>
        <v>0</v>
      </c>
      <c r="N106" s="109"/>
      <c r="O106" s="109"/>
      <c r="P106" s="110"/>
      <c r="Q106" s="31"/>
      <c r="R106" s="5">
        <f>R107+R110</f>
        <v>0</v>
      </c>
    </row>
    <row r="107" spans="1:18" ht="15">
      <c r="A107" s="197" t="s">
        <v>220</v>
      </c>
      <c r="B107" s="14" t="s">
        <v>221</v>
      </c>
      <c r="C107" s="4">
        <f>SUM(C108:C109)</f>
        <v>0</v>
      </c>
      <c r="D107" s="31"/>
      <c r="E107" s="202"/>
      <c r="F107" s="31"/>
      <c r="G107" s="4">
        <f>SUM(G108:G109)</f>
        <v>0</v>
      </c>
      <c r="H107" s="31"/>
      <c r="I107" s="31"/>
      <c r="J107" s="110"/>
      <c r="K107" s="110"/>
      <c r="L107" s="31"/>
      <c r="M107" s="4">
        <f>SUM(M108:M109)</f>
        <v>0</v>
      </c>
      <c r="N107" s="109"/>
      <c r="O107" s="109"/>
      <c r="P107" s="110"/>
      <c r="Q107" s="31"/>
      <c r="R107" s="4">
        <f>SUM(R108:R109)</f>
        <v>0</v>
      </c>
    </row>
    <row r="108" spans="1:18" ht="14.25">
      <c r="A108" s="197" t="s">
        <v>222</v>
      </c>
      <c r="B108" s="14" t="s">
        <v>223</v>
      </c>
      <c r="C108" s="23">
        <f>'Balance Sheet Data'!C101</f>
        <v>0</v>
      </c>
      <c r="D108" s="31"/>
      <c r="E108" s="202"/>
      <c r="F108" s="31"/>
      <c r="G108" s="1">
        <f>+C108+E108</f>
        <v>0</v>
      </c>
      <c r="H108" s="31"/>
      <c r="I108" s="31"/>
      <c r="J108" s="110"/>
      <c r="K108" s="110"/>
      <c r="L108" s="31"/>
      <c r="M108" s="1">
        <f t="shared" ref="M108:M110" si="22">+G108+J108</f>
        <v>0</v>
      </c>
      <c r="N108" s="109"/>
      <c r="O108" s="109"/>
      <c r="P108" s="110"/>
      <c r="Q108" s="31"/>
      <c r="R108" s="1">
        <f>+M108+P108</f>
        <v>0</v>
      </c>
    </row>
    <row r="109" spans="1:18" ht="14.25">
      <c r="A109" s="197" t="s">
        <v>224</v>
      </c>
      <c r="B109" s="14" t="s">
        <v>225</v>
      </c>
      <c r="C109" s="23">
        <f>'Balance Sheet Data'!C102</f>
        <v>0</v>
      </c>
      <c r="D109" s="31"/>
      <c r="E109" s="203">
        <f>+C109*(E$6)</f>
        <v>0</v>
      </c>
      <c r="F109" s="31"/>
      <c r="G109" s="1">
        <f>+C109+E109</f>
        <v>0</v>
      </c>
      <c r="H109" s="31"/>
      <c r="I109" s="31"/>
      <c r="J109" s="110"/>
      <c r="K109" s="110"/>
      <c r="L109" s="31"/>
      <c r="M109" s="1">
        <f t="shared" si="22"/>
        <v>0</v>
      </c>
      <c r="N109" s="109"/>
      <c r="O109" s="109"/>
      <c r="P109" s="110"/>
      <c r="Q109" s="31"/>
      <c r="R109" s="1">
        <f>+M109+P109</f>
        <v>0</v>
      </c>
    </row>
    <row r="110" spans="1:18" ht="14.25">
      <c r="A110" s="197" t="s">
        <v>226</v>
      </c>
      <c r="B110" s="14" t="s">
        <v>227</v>
      </c>
      <c r="C110" s="23">
        <f>'Balance Sheet Data'!C103</f>
        <v>0</v>
      </c>
      <c r="D110" s="31"/>
      <c r="E110" s="202"/>
      <c r="F110" s="31"/>
      <c r="G110" s="1">
        <f>+C110+E110</f>
        <v>0</v>
      </c>
      <c r="H110" s="31"/>
      <c r="I110" s="31"/>
      <c r="J110" s="110"/>
      <c r="K110" s="110"/>
      <c r="L110" s="31"/>
      <c r="M110" s="1">
        <f t="shared" si="22"/>
        <v>0</v>
      </c>
      <c r="N110" s="109"/>
      <c r="O110" s="109"/>
      <c r="P110" s="110"/>
      <c r="Q110" s="31"/>
      <c r="R110" s="1">
        <f>+M110+P110</f>
        <v>0</v>
      </c>
    </row>
    <row r="111" spans="1:18" ht="15">
      <c r="A111" s="197">
        <v>2.5</v>
      </c>
      <c r="B111" s="14" t="s">
        <v>228</v>
      </c>
      <c r="C111" s="3">
        <f>SUM(C112:C113)</f>
        <v>0</v>
      </c>
      <c r="D111" s="31"/>
      <c r="E111" s="202"/>
      <c r="F111" s="31"/>
      <c r="G111" s="3">
        <f>SUM(G112:G113)</f>
        <v>0</v>
      </c>
      <c r="H111" s="31"/>
      <c r="I111" s="31"/>
      <c r="J111" s="110"/>
      <c r="K111" s="110"/>
      <c r="L111" s="31"/>
      <c r="M111" s="3">
        <f>SUM(M112:M113)</f>
        <v>0</v>
      </c>
      <c r="N111" s="109"/>
      <c r="O111" s="109"/>
      <c r="P111" s="110"/>
      <c r="Q111" s="31"/>
      <c r="R111" s="3">
        <f>SUM(R112:R113)</f>
        <v>0</v>
      </c>
    </row>
    <row r="112" spans="1:18" ht="14.25">
      <c r="A112" s="197" t="s">
        <v>229</v>
      </c>
      <c r="B112" s="14" t="s">
        <v>230</v>
      </c>
      <c r="C112" s="23">
        <f>'Balance Sheet Data'!C105</f>
        <v>0</v>
      </c>
      <c r="D112" s="31"/>
      <c r="E112" s="202"/>
      <c r="F112" s="31"/>
      <c r="G112" s="1">
        <f>+C112+E112</f>
        <v>0</v>
      </c>
      <c r="H112" s="31"/>
      <c r="I112" s="31"/>
      <c r="J112" s="110"/>
      <c r="K112" s="110"/>
      <c r="L112" s="31"/>
      <c r="M112" s="1">
        <f t="shared" ref="M112:M113" si="23">+G112+J112</f>
        <v>0</v>
      </c>
      <c r="N112" s="109"/>
      <c r="O112" s="109"/>
      <c r="P112" s="110"/>
      <c r="Q112" s="31"/>
      <c r="R112" s="1">
        <f>+M112+P112</f>
        <v>0</v>
      </c>
    </row>
    <row r="113" spans="1:18" ht="14.25">
      <c r="A113" s="197" t="s">
        <v>231</v>
      </c>
      <c r="B113" s="14" t="s">
        <v>232</v>
      </c>
      <c r="C113" s="23">
        <f>'Balance Sheet Data'!C106</f>
        <v>0</v>
      </c>
      <c r="D113" s="31"/>
      <c r="E113" s="203">
        <f>+C113*(E$6)</f>
        <v>0</v>
      </c>
      <c r="F113" s="31"/>
      <c r="G113" s="1">
        <f>+C113+E113</f>
        <v>0</v>
      </c>
      <c r="H113" s="31"/>
      <c r="I113" s="31"/>
      <c r="J113" s="110"/>
      <c r="K113" s="110"/>
      <c r="L113" s="31"/>
      <c r="M113" s="1">
        <f t="shared" si="23"/>
        <v>0</v>
      </c>
      <c r="N113" s="109"/>
      <c r="O113" s="109"/>
      <c r="P113" s="110"/>
      <c r="Q113" s="31"/>
      <c r="R113" s="1">
        <f>+M113+P113</f>
        <v>0</v>
      </c>
    </row>
    <row r="114" spans="1:18" ht="15.75">
      <c r="A114" s="196">
        <v>3</v>
      </c>
      <c r="B114" s="26" t="s">
        <v>233</v>
      </c>
      <c r="C114" s="128">
        <f>C115+C118+C119+C127+C128</f>
        <v>0</v>
      </c>
      <c r="D114" s="31"/>
      <c r="E114" s="202"/>
      <c r="F114" s="31"/>
      <c r="G114" s="128">
        <f>G115+G118+G119+G127+G128</f>
        <v>0</v>
      </c>
      <c r="H114" s="31"/>
      <c r="I114" s="31"/>
      <c r="J114" s="110"/>
      <c r="K114" s="110"/>
      <c r="L114" s="31"/>
      <c r="M114" s="3">
        <f>M115+M118+M119+M127+M128</f>
        <v>0</v>
      </c>
      <c r="N114" s="109"/>
      <c r="O114" s="109"/>
      <c r="P114" s="110"/>
      <c r="Q114" s="31"/>
      <c r="R114" s="3">
        <f>R115+R118+R119+R127+R128</f>
        <v>0</v>
      </c>
    </row>
    <row r="115" spans="1:18" ht="15">
      <c r="A115" s="197">
        <v>3.1</v>
      </c>
      <c r="B115" s="14" t="s">
        <v>234</v>
      </c>
      <c r="C115" s="3">
        <f>SUM(C116:C117)</f>
        <v>0</v>
      </c>
      <c r="D115" s="31"/>
      <c r="E115" s="202"/>
      <c r="F115" s="31"/>
      <c r="G115" s="3">
        <f>SUM(G116:G117)</f>
        <v>0</v>
      </c>
      <c r="H115" s="31"/>
      <c r="I115" s="31"/>
      <c r="J115" s="110"/>
      <c r="K115" s="110"/>
      <c r="L115" s="31"/>
      <c r="M115" s="3">
        <f>SUM(M116:M117)</f>
        <v>0</v>
      </c>
      <c r="N115" s="109"/>
      <c r="O115" s="109"/>
      <c r="P115" s="110"/>
      <c r="Q115" s="31"/>
      <c r="R115" s="3">
        <f>SUM(R116:R117)</f>
        <v>0</v>
      </c>
    </row>
    <row r="116" spans="1:18" ht="14.25">
      <c r="A116" s="197" t="s">
        <v>235</v>
      </c>
      <c r="B116" s="14" t="s">
        <v>236</v>
      </c>
      <c r="C116" s="23">
        <f>'Balance Sheet Data'!C109</f>
        <v>0</v>
      </c>
      <c r="D116" s="31"/>
      <c r="E116" s="202"/>
      <c r="F116" s="31"/>
      <c r="G116" s="1">
        <f>+C116+E116</f>
        <v>0</v>
      </c>
      <c r="H116" s="31"/>
      <c r="I116" s="31"/>
      <c r="J116" s="110"/>
      <c r="K116" s="110"/>
      <c r="L116" s="31"/>
      <c r="M116" s="1">
        <f t="shared" ref="M116:M118" si="24">+G116+J116</f>
        <v>0</v>
      </c>
      <c r="N116" s="109"/>
      <c r="O116" s="109"/>
      <c r="P116" s="110"/>
      <c r="Q116" s="31"/>
      <c r="R116" s="1">
        <f>+M116+P116</f>
        <v>0</v>
      </c>
    </row>
    <row r="117" spans="1:18" ht="14.25">
      <c r="A117" s="197" t="s">
        <v>237</v>
      </c>
      <c r="B117" s="14" t="s">
        <v>238</v>
      </c>
      <c r="C117" s="23">
        <f>'Balance Sheet Data'!C110</f>
        <v>0</v>
      </c>
      <c r="D117" s="31"/>
      <c r="E117" s="202"/>
      <c r="F117" s="31"/>
      <c r="G117" s="1">
        <f>+C117+E117</f>
        <v>0</v>
      </c>
      <c r="H117" s="31"/>
      <c r="I117" s="31"/>
      <c r="J117" s="110"/>
      <c r="K117" s="110"/>
      <c r="L117" s="31"/>
      <c r="M117" s="1">
        <f t="shared" si="24"/>
        <v>0</v>
      </c>
      <c r="N117" s="109"/>
      <c r="O117" s="109"/>
      <c r="P117" s="110"/>
      <c r="Q117" s="31"/>
      <c r="R117" s="1">
        <f>+M117+P117</f>
        <v>0</v>
      </c>
    </row>
    <row r="118" spans="1:18" ht="14.25">
      <c r="A118" s="197">
        <v>3.2</v>
      </c>
      <c r="B118" s="14" t="s">
        <v>239</v>
      </c>
      <c r="C118" s="23">
        <f>'Balance Sheet Data'!C111</f>
        <v>0</v>
      </c>
      <c r="D118" s="31"/>
      <c r="E118" s="202"/>
      <c r="F118" s="31"/>
      <c r="G118" s="1">
        <f>+C118+E118</f>
        <v>0</v>
      </c>
      <c r="H118" s="31"/>
      <c r="I118" s="31"/>
      <c r="J118" s="110"/>
      <c r="K118" s="110"/>
      <c r="L118" s="31"/>
      <c r="M118" s="1">
        <f t="shared" si="24"/>
        <v>0</v>
      </c>
      <c r="N118" s="109"/>
      <c r="O118" s="109"/>
      <c r="P118" s="110"/>
      <c r="Q118" s="31"/>
      <c r="R118" s="1">
        <f>+M118+P118</f>
        <v>0</v>
      </c>
    </row>
    <row r="119" spans="1:18" ht="15">
      <c r="A119" s="197">
        <v>3.3</v>
      </c>
      <c r="B119" s="14" t="s">
        <v>240</v>
      </c>
      <c r="C119" s="3">
        <f>C120+C121+C122+C125+C126</f>
        <v>0</v>
      </c>
      <c r="D119" s="31"/>
      <c r="E119" s="202"/>
      <c r="F119" s="31"/>
      <c r="G119" s="3">
        <f>G120+G121+G122+G125+G126</f>
        <v>0</v>
      </c>
      <c r="H119" s="31"/>
      <c r="I119" s="31"/>
      <c r="J119" s="110"/>
      <c r="K119" s="110"/>
      <c r="L119" s="31"/>
      <c r="M119" s="3">
        <f>M120+M121+M122+M125+M126</f>
        <v>0</v>
      </c>
      <c r="N119" s="109"/>
      <c r="O119" s="109"/>
      <c r="P119" s="110"/>
      <c r="Q119" s="31"/>
      <c r="R119" s="3">
        <f>R120+R121+R122+R125+R126</f>
        <v>0</v>
      </c>
    </row>
    <row r="120" spans="1:18" ht="14.25">
      <c r="A120" s="197" t="s">
        <v>241</v>
      </c>
      <c r="B120" s="14" t="s">
        <v>242</v>
      </c>
      <c r="C120" s="23">
        <f>'Balance Sheet Data'!C113</f>
        <v>0</v>
      </c>
      <c r="D120" s="31"/>
      <c r="E120" s="202"/>
      <c r="F120" s="31"/>
      <c r="G120" s="1">
        <f>+C120+E120</f>
        <v>0</v>
      </c>
      <c r="H120" s="31"/>
      <c r="I120" s="31"/>
      <c r="J120" s="110"/>
      <c r="K120" s="110"/>
      <c r="L120" s="31"/>
      <c r="M120" s="1">
        <f t="shared" ref="M120:M121" si="25">+G120+J120</f>
        <v>0</v>
      </c>
      <c r="N120" s="109"/>
      <c r="O120" s="109"/>
      <c r="P120" s="110"/>
      <c r="Q120" s="31"/>
      <c r="R120" s="1">
        <f>+M120+P120</f>
        <v>0</v>
      </c>
    </row>
    <row r="121" spans="1:18" ht="14.25">
      <c r="A121" s="197" t="s">
        <v>243</v>
      </c>
      <c r="B121" s="14" t="s">
        <v>244</v>
      </c>
      <c r="C121" s="23">
        <f>'Balance Sheet Data'!C114</f>
        <v>0</v>
      </c>
      <c r="D121" s="31"/>
      <c r="E121" s="202"/>
      <c r="F121" s="31"/>
      <c r="G121" s="1">
        <f>+C121+E121</f>
        <v>0</v>
      </c>
      <c r="H121" s="31"/>
      <c r="I121" s="31"/>
      <c r="J121" s="110"/>
      <c r="K121" s="110"/>
      <c r="L121" s="31"/>
      <c r="M121" s="1">
        <f t="shared" si="25"/>
        <v>0</v>
      </c>
      <c r="N121" s="109"/>
      <c r="O121" s="109"/>
      <c r="P121" s="110"/>
      <c r="Q121" s="31"/>
      <c r="R121" s="1">
        <f>+M121+P121</f>
        <v>0</v>
      </c>
    </row>
    <row r="122" spans="1:18" ht="15">
      <c r="A122" s="197" t="s">
        <v>245</v>
      </c>
      <c r="B122" s="14" t="s">
        <v>246</v>
      </c>
      <c r="C122" s="3">
        <f>SUM(C123:C124)</f>
        <v>0</v>
      </c>
      <c r="D122" s="31"/>
      <c r="E122" s="202"/>
      <c r="F122" s="31"/>
      <c r="G122" s="3">
        <f>SUM(G123:G124)</f>
        <v>0</v>
      </c>
      <c r="H122" s="31"/>
      <c r="I122" s="31"/>
      <c r="J122" s="110"/>
      <c r="K122" s="110"/>
      <c r="L122" s="31"/>
      <c r="M122" s="3">
        <f>SUM(M123:M124)</f>
        <v>0</v>
      </c>
      <c r="N122" s="109"/>
      <c r="O122" s="109"/>
      <c r="P122" s="110"/>
      <c r="Q122" s="31"/>
      <c r="R122" s="3">
        <f>SUM(R123:R124)</f>
        <v>0</v>
      </c>
    </row>
    <row r="123" spans="1:18" ht="14.25">
      <c r="A123" s="197" t="s">
        <v>247</v>
      </c>
      <c r="B123" s="14" t="s">
        <v>248</v>
      </c>
      <c r="C123" s="23">
        <f>'Balance Sheet Data'!C116</f>
        <v>0</v>
      </c>
      <c r="D123" s="31"/>
      <c r="E123" s="203">
        <f>+E21+E28+E29+E33+E34+E57+E58+E59+E61+E62+E63+E64+E81-E86-E89-E92-E95-E101-E102-E103-E109-E113</f>
        <v>0</v>
      </c>
      <c r="F123" s="31"/>
      <c r="G123" s="1">
        <f t="shared" ref="G123:G128" si="26">+C123+E123</f>
        <v>0</v>
      </c>
      <c r="H123" s="31"/>
      <c r="I123" s="31"/>
      <c r="J123" s="200">
        <f>SUM(J38:J81)</f>
        <v>0</v>
      </c>
      <c r="K123" s="110"/>
      <c r="L123" s="31"/>
      <c r="M123" s="1">
        <f t="shared" ref="M123:M128" si="27">+G123+J123</f>
        <v>0</v>
      </c>
      <c r="N123" s="109"/>
      <c r="O123" s="109"/>
      <c r="P123" s="200">
        <f>+P54+P64-P85-P86-P88-P89-P91-P92-P94-P95-P96</f>
        <v>0</v>
      </c>
      <c r="Q123" s="31"/>
      <c r="R123" s="1">
        <f t="shared" ref="R123:R128" si="28">+M123+P123</f>
        <v>0</v>
      </c>
    </row>
    <row r="124" spans="1:18" ht="14.25">
      <c r="A124" s="197" t="s">
        <v>249</v>
      </c>
      <c r="B124" s="14" t="s">
        <v>250</v>
      </c>
      <c r="C124" s="23">
        <f>'Balance Sheet Data'!C117</f>
        <v>0</v>
      </c>
      <c r="D124" s="31"/>
      <c r="E124" s="202"/>
      <c r="F124" s="31"/>
      <c r="G124" s="1">
        <f t="shared" si="26"/>
        <v>0</v>
      </c>
      <c r="H124" s="31"/>
      <c r="I124" s="31"/>
      <c r="J124" s="110"/>
      <c r="K124" s="110"/>
      <c r="L124" s="31"/>
      <c r="M124" s="1">
        <f t="shared" si="27"/>
        <v>0</v>
      </c>
      <c r="N124" s="109"/>
      <c r="O124" s="109"/>
      <c r="P124" s="110"/>
      <c r="Q124" s="31"/>
      <c r="R124" s="1">
        <f t="shared" si="28"/>
        <v>0</v>
      </c>
    </row>
    <row r="125" spans="1:18" ht="14.25">
      <c r="A125" s="197" t="s">
        <v>251</v>
      </c>
      <c r="B125" s="14" t="s">
        <v>252</v>
      </c>
      <c r="C125" s="23">
        <f>'Balance Sheet Data'!C118</f>
        <v>0</v>
      </c>
      <c r="D125" s="31"/>
      <c r="E125" s="202"/>
      <c r="F125" s="31"/>
      <c r="G125" s="1">
        <f t="shared" si="26"/>
        <v>0</v>
      </c>
      <c r="H125" s="31"/>
      <c r="I125" s="31"/>
      <c r="J125" s="110"/>
      <c r="K125" s="110"/>
      <c r="L125" s="31"/>
      <c r="M125" s="1">
        <f t="shared" si="27"/>
        <v>0</v>
      </c>
      <c r="N125" s="109"/>
      <c r="O125" s="109"/>
      <c r="P125" s="110"/>
      <c r="Q125" s="31"/>
      <c r="R125" s="1">
        <f t="shared" si="28"/>
        <v>0</v>
      </c>
    </row>
    <row r="126" spans="1:18" ht="14.25">
      <c r="A126" s="197" t="s">
        <v>253</v>
      </c>
      <c r="B126" s="14" t="s">
        <v>254</v>
      </c>
      <c r="C126" s="23">
        <f>'Balance Sheet Data'!C119</f>
        <v>0</v>
      </c>
      <c r="D126" s="31"/>
      <c r="E126" s="202"/>
      <c r="F126" s="31"/>
      <c r="G126" s="1">
        <f t="shared" si="26"/>
        <v>0</v>
      </c>
      <c r="H126" s="31"/>
      <c r="I126" s="31"/>
      <c r="J126" s="110"/>
      <c r="K126" s="110"/>
      <c r="L126" s="31"/>
      <c r="M126" s="1">
        <f t="shared" si="27"/>
        <v>0</v>
      </c>
      <c r="N126" s="109"/>
      <c r="O126" s="109"/>
      <c r="P126" s="110"/>
      <c r="Q126" s="31"/>
      <c r="R126" s="1">
        <f t="shared" si="28"/>
        <v>0</v>
      </c>
    </row>
    <row r="127" spans="1:18" ht="14.25">
      <c r="A127" s="197">
        <v>3.4</v>
      </c>
      <c r="B127" s="14" t="s">
        <v>255</v>
      </c>
      <c r="C127" s="23">
        <f>'Balance Sheet Data'!C120</f>
        <v>0</v>
      </c>
      <c r="D127" s="31"/>
      <c r="E127" s="202"/>
      <c r="F127" s="31"/>
      <c r="G127" s="1">
        <f t="shared" si="26"/>
        <v>0</v>
      </c>
      <c r="H127" s="31"/>
      <c r="I127" s="31"/>
      <c r="J127" s="110"/>
      <c r="K127" s="201"/>
      <c r="L127" s="31"/>
      <c r="M127" s="1">
        <f t="shared" si="27"/>
        <v>0</v>
      </c>
      <c r="N127" s="109"/>
      <c r="O127" s="109"/>
      <c r="P127" s="110"/>
      <c r="Q127" s="31"/>
      <c r="R127" s="1">
        <f t="shared" si="28"/>
        <v>0</v>
      </c>
    </row>
    <row r="128" spans="1:18" ht="14.25">
      <c r="A128" s="197">
        <v>3.5</v>
      </c>
      <c r="B128" s="14" t="s">
        <v>256</v>
      </c>
      <c r="C128" s="23">
        <f>'Balance Sheet Data'!C121</f>
        <v>0</v>
      </c>
      <c r="D128" s="31"/>
      <c r="E128" s="202"/>
      <c r="F128" s="31"/>
      <c r="G128" s="1">
        <f t="shared" si="26"/>
        <v>0</v>
      </c>
      <c r="H128" s="31"/>
      <c r="I128" s="31"/>
      <c r="J128" s="110"/>
      <c r="K128" s="110"/>
      <c r="L128" s="31"/>
      <c r="M128" s="1">
        <f t="shared" si="27"/>
        <v>0</v>
      </c>
      <c r="N128" s="109"/>
      <c r="O128" s="109"/>
      <c r="P128" s="110"/>
      <c r="Q128" s="31"/>
      <c r="R128" s="1">
        <f t="shared" si="28"/>
        <v>0</v>
      </c>
    </row>
    <row r="129" spans="1:20" ht="14.25">
      <c r="A129" s="31"/>
      <c r="B129" s="31"/>
      <c r="C129" s="31"/>
      <c r="D129" s="31"/>
      <c r="E129" s="202"/>
      <c r="F129" s="31"/>
      <c r="G129" s="31"/>
      <c r="H129" s="31"/>
      <c r="I129" s="31"/>
      <c r="J129" s="110"/>
      <c r="K129" s="110"/>
      <c r="L129" s="31"/>
      <c r="M129" s="31"/>
      <c r="N129" s="109"/>
      <c r="O129" s="109"/>
      <c r="P129" s="110"/>
      <c r="Q129" s="31"/>
      <c r="R129" s="31"/>
      <c r="S129" s="31"/>
      <c r="T129" s="31"/>
    </row>
    <row r="130" spans="1:20" ht="15.75">
      <c r="A130" s="197" t="s">
        <v>377</v>
      </c>
      <c r="B130" s="12" t="s">
        <v>378</v>
      </c>
      <c r="C130" s="2">
        <f>+C82+C114</f>
        <v>0</v>
      </c>
      <c r="D130" s="31"/>
      <c r="E130" s="202"/>
      <c r="F130" s="31"/>
      <c r="G130" s="2">
        <f>+G82+G114</f>
        <v>0</v>
      </c>
      <c r="H130" s="31"/>
      <c r="I130" s="31"/>
      <c r="J130" s="110"/>
      <c r="K130" s="110"/>
      <c r="L130" s="31"/>
      <c r="M130" s="2">
        <f>+M82+M114</f>
        <v>0</v>
      </c>
      <c r="N130" s="109"/>
      <c r="O130" s="109"/>
      <c r="P130" s="110"/>
      <c r="Q130" s="31"/>
      <c r="R130" s="2">
        <f>+R82+R114</f>
        <v>0</v>
      </c>
      <c r="S130" s="31"/>
      <c r="T130" s="31"/>
    </row>
    <row r="131" spans="1:20" ht="14.25">
      <c r="A131" s="31"/>
      <c r="B131" s="31"/>
      <c r="C131" s="31"/>
      <c r="D131" s="31"/>
      <c r="E131" s="202"/>
      <c r="F131" s="31"/>
      <c r="G131" s="31"/>
      <c r="H131" s="31"/>
      <c r="I131" s="31"/>
      <c r="J131" s="110"/>
      <c r="K131" s="110"/>
      <c r="L131" s="31"/>
      <c r="M131" s="31"/>
      <c r="N131" s="109"/>
      <c r="O131" s="109"/>
      <c r="P131" s="110"/>
      <c r="Q131" s="31"/>
      <c r="R131" s="31"/>
      <c r="S131" s="31"/>
      <c r="T131" s="31"/>
    </row>
    <row r="132" spans="1:20" ht="15.75">
      <c r="A132" s="68" t="s">
        <v>379</v>
      </c>
      <c r="B132" s="12" t="s">
        <v>380</v>
      </c>
      <c r="C132" s="2">
        <f>+C17-C130</f>
        <v>0</v>
      </c>
      <c r="D132" s="31"/>
      <c r="E132" s="202"/>
      <c r="F132" s="31"/>
      <c r="G132" s="2">
        <f>+G17-G130</f>
        <v>0</v>
      </c>
      <c r="H132" s="31"/>
      <c r="I132" s="31"/>
      <c r="J132" s="30"/>
      <c r="K132" s="30"/>
      <c r="L132" s="31"/>
      <c r="M132" s="2">
        <f>+M17-M130</f>
        <v>0</v>
      </c>
      <c r="N132" s="109"/>
      <c r="O132" s="109"/>
      <c r="P132" s="110"/>
      <c r="Q132" s="31"/>
      <c r="R132" s="2">
        <f>+R17-R130</f>
        <v>0</v>
      </c>
      <c r="S132" s="31"/>
      <c r="T132" s="31"/>
    </row>
    <row r="133" spans="1:20" s="109" customFormat="1" ht="14.25">
      <c r="A133" s="113"/>
      <c r="B133" s="113"/>
      <c r="C133" s="113"/>
      <c r="D133" s="113"/>
      <c r="E133" s="114"/>
      <c r="F133" s="113"/>
      <c r="G133" s="113"/>
      <c r="H133" s="113"/>
      <c r="I133" s="113"/>
      <c r="J133" s="113"/>
      <c r="K133" s="113"/>
      <c r="L133" s="113"/>
      <c r="M133" s="113"/>
      <c r="N133" s="113"/>
      <c r="O133" s="113"/>
      <c r="P133" s="113"/>
      <c r="Q133" s="113"/>
      <c r="R133" s="113"/>
      <c r="S133" s="113"/>
      <c r="T133" s="113"/>
    </row>
    <row r="134" spans="1:20" s="123" customFormat="1" ht="15">
      <c r="A134" s="113"/>
      <c r="B134" s="127" t="s">
        <v>381</v>
      </c>
      <c r="C134" s="113"/>
      <c r="D134" s="113"/>
      <c r="E134" s="114"/>
      <c r="F134" s="113"/>
      <c r="G134" s="113"/>
      <c r="H134" s="113"/>
      <c r="I134" s="113"/>
      <c r="J134" s="113"/>
      <c r="K134" s="113"/>
      <c r="L134" s="113"/>
      <c r="M134" s="113"/>
      <c r="N134" s="113"/>
      <c r="O134" s="113"/>
      <c r="P134" s="113"/>
      <c r="Q134" s="113"/>
      <c r="R134" s="113"/>
      <c r="S134" s="113"/>
      <c r="T134" s="113"/>
    </row>
    <row r="135" spans="1:20" s="123" customFormat="1" ht="14.25">
      <c r="A135" s="113"/>
      <c r="B135" s="126" t="s">
        <v>382</v>
      </c>
      <c r="C135" s="113">
        <v>0</v>
      </c>
      <c r="D135" s="113"/>
      <c r="E135" s="114"/>
      <c r="F135" s="113"/>
      <c r="G135" s="115">
        <f>G114-C114</f>
        <v>0</v>
      </c>
      <c r="H135" s="113"/>
      <c r="I135" s="113"/>
      <c r="J135" s="113"/>
      <c r="K135" s="113"/>
      <c r="L135" s="113"/>
      <c r="M135" s="115">
        <f>M114-G114</f>
        <v>0</v>
      </c>
      <c r="N135" s="113"/>
      <c r="O135" s="113"/>
      <c r="P135" s="113"/>
      <c r="Q135" s="113"/>
      <c r="R135" s="115">
        <f>R114-M114</f>
        <v>0</v>
      </c>
      <c r="S135" s="113"/>
      <c r="T135" s="113"/>
    </row>
    <row r="136" spans="1:20" s="123" customFormat="1" ht="14.25">
      <c r="A136" s="113"/>
      <c r="B136" s="126" t="s">
        <v>383</v>
      </c>
      <c r="C136" s="113">
        <v>0</v>
      </c>
      <c r="D136" s="113"/>
      <c r="E136" s="114"/>
      <c r="F136" s="113"/>
      <c r="G136" s="115">
        <f>G17-C17</f>
        <v>0</v>
      </c>
      <c r="H136" s="113"/>
      <c r="I136" s="113"/>
      <c r="J136" s="113"/>
      <c r="K136" s="113"/>
      <c r="L136" s="113"/>
      <c r="M136" s="115">
        <f>M17-G17</f>
        <v>0</v>
      </c>
      <c r="N136" s="113"/>
      <c r="O136" s="113"/>
      <c r="P136" s="113"/>
      <c r="Q136" s="113"/>
      <c r="R136" s="115">
        <f>R17-M17</f>
        <v>0</v>
      </c>
      <c r="S136" s="113"/>
      <c r="T136" s="113"/>
    </row>
    <row r="137" spans="1:20" s="123" customFormat="1" ht="14.25">
      <c r="A137" s="113"/>
      <c r="B137" s="126" t="s">
        <v>384</v>
      </c>
      <c r="C137" s="113">
        <v>0</v>
      </c>
      <c r="D137" s="113"/>
      <c r="E137" s="114"/>
      <c r="F137" s="113"/>
      <c r="G137" s="115">
        <f>G136*'Notes &amp; Assumptions'!C27</f>
        <v>0</v>
      </c>
      <c r="H137" s="113"/>
      <c r="I137" s="113"/>
      <c r="J137" s="113"/>
      <c r="K137" s="113"/>
      <c r="L137" s="113"/>
      <c r="M137" s="115">
        <f>M136*'Notes &amp; Assumptions'!D27</f>
        <v>0</v>
      </c>
      <c r="N137" s="113"/>
      <c r="O137" s="113"/>
      <c r="P137" s="113"/>
      <c r="Q137" s="113"/>
      <c r="R137" s="115">
        <f>R136*'Notes &amp; Assumptions'!E27</f>
        <v>0</v>
      </c>
      <c r="S137" s="113"/>
      <c r="T137" s="113"/>
    </row>
    <row r="138" spans="1:20" s="123" customFormat="1" ht="14.25">
      <c r="A138" s="113"/>
      <c r="B138" s="126"/>
      <c r="C138" s="113"/>
      <c r="D138" s="113"/>
      <c r="E138" s="114"/>
      <c r="F138" s="113"/>
      <c r="G138" s="115"/>
      <c r="H138" s="113"/>
      <c r="I138" s="113"/>
      <c r="J138" s="113"/>
      <c r="K138" s="113"/>
      <c r="L138" s="113"/>
      <c r="M138" s="113"/>
      <c r="N138" s="113"/>
      <c r="O138" s="113"/>
      <c r="P138" s="113"/>
      <c r="Q138" s="113"/>
      <c r="R138" s="113"/>
      <c r="S138" s="113"/>
      <c r="T138" s="113"/>
    </row>
    <row r="139" spans="1:20" s="109" customFormat="1" ht="15">
      <c r="A139" s="113"/>
      <c r="B139" s="127" t="s">
        <v>385</v>
      </c>
      <c r="C139" s="113"/>
      <c r="D139" s="113"/>
      <c r="E139" s="114"/>
      <c r="F139" s="113"/>
      <c r="G139" s="113"/>
      <c r="H139" s="113"/>
      <c r="I139" s="113"/>
      <c r="J139" s="113"/>
      <c r="K139" s="113"/>
      <c r="L139" s="113"/>
      <c r="M139" s="113"/>
      <c r="N139" s="113"/>
      <c r="O139" s="113"/>
      <c r="P139" s="113"/>
      <c r="Q139" s="113"/>
      <c r="R139" s="113"/>
      <c r="S139" s="113"/>
      <c r="T139" s="113"/>
    </row>
    <row r="140" spans="1:20" s="109" customFormat="1" ht="14.25">
      <c r="A140" s="116"/>
      <c r="B140" s="126" t="s">
        <v>386</v>
      </c>
      <c r="C140" s="117">
        <f>'C1 Form Data'!C23</f>
        <v>0</v>
      </c>
      <c r="D140" s="113"/>
      <c r="E140" s="114"/>
      <c r="F140" s="113"/>
      <c r="G140" s="117"/>
      <c r="H140" s="113"/>
      <c r="I140" s="113"/>
      <c r="J140" s="113"/>
      <c r="K140" s="113"/>
      <c r="L140" s="113"/>
      <c r="M140" s="113"/>
      <c r="N140" s="113"/>
      <c r="O140" s="113"/>
      <c r="P140" s="113"/>
      <c r="Q140" s="113"/>
      <c r="R140" s="113"/>
      <c r="S140" s="113"/>
      <c r="T140" s="113"/>
    </row>
    <row r="141" spans="1:20" s="109" customFormat="1" ht="14.25">
      <c r="A141" s="116"/>
      <c r="B141" s="126" t="s">
        <v>387</v>
      </c>
      <c r="C141" s="117">
        <f>'C1 Form Data'!C27</f>
        <v>0</v>
      </c>
      <c r="D141" s="113"/>
      <c r="E141" s="114"/>
      <c r="F141" s="113"/>
      <c r="G141" s="117"/>
      <c r="H141" s="113"/>
      <c r="I141" s="113"/>
      <c r="J141" s="113"/>
      <c r="K141" s="113"/>
      <c r="L141" s="113"/>
      <c r="M141" s="113"/>
      <c r="N141" s="113"/>
      <c r="O141" s="113"/>
      <c r="P141" s="113"/>
      <c r="Q141" s="113"/>
      <c r="R141" s="113"/>
      <c r="S141" s="113"/>
      <c r="T141" s="113"/>
    </row>
    <row r="142" spans="1:20" s="109" customFormat="1" ht="15" thickBot="1">
      <c r="A142" s="59"/>
      <c r="B142" s="130"/>
      <c r="C142" s="125"/>
      <c r="D142" s="123"/>
      <c r="E142" s="124"/>
      <c r="F142" s="123"/>
      <c r="G142" s="125"/>
      <c r="H142" s="123"/>
      <c r="I142" s="123"/>
    </row>
    <row r="143" spans="1:20" s="109" customFormat="1" ht="18" customHeight="1" thickBot="1">
      <c r="A143" s="295" t="s">
        <v>423</v>
      </c>
      <c r="B143" s="296"/>
      <c r="C143" s="296"/>
      <c r="D143" s="296"/>
      <c r="E143" s="296"/>
      <c r="F143" s="296"/>
      <c r="G143" s="296"/>
      <c r="H143" s="296"/>
      <c r="I143" s="296"/>
      <c r="J143" s="296"/>
      <c r="K143" s="296"/>
      <c r="L143" s="296"/>
      <c r="M143" s="296"/>
      <c r="N143" s="296"/>
      <c r="O143" s="296"/>
      <c r="P143" s="296"/>
      <c r="Q143" s="296"/>
      <c r="R143" s="296"/>
      <c r="S143" s="296"/>
      <c r="T143" s="297"/>
    </row>
    <row r="144" spans="1:20" s="109" customFormat="1" ht="45.75" customHeight="1">
      <c r="A144" s="298"/>
      <c r="B144" s="299"/>
      <c r="C144" s="178" t="s">
        <v>389</v>
      </c>
      <c r="D144" s="139"/>
      <c r="E144" s="118"/>
      <c r="F144" s="118"/>
      <c r="G144" s="180" t="s">
        <v>390</v>
      </c>
      <c r="H144" s="113"/>
      <c r="I144" s="113"/>
      <c r="J144" s="113"/>
      <c r="K144" s="113"/>
      <c r="L144" s="113"/>
      <c r="M144" s="181" t="s">
        <v>424</v>
      </c>
      <c r="N144" s="113"/>
      <c r="O144" s="113"/>
      <c r="P144" s="113"/>
      <c r="Q144" s="113"/>
      <c r="R144" s="182" t="s">
        <v>425</v>
      </c>
      <c r="S144" s="321" t="s">
        <v>391</v>
      </c>
      <c r="T144" s="143" t="s">
        <v>392</v>
      </c>
    </row>
    <row r="145" spans="1:20" s="122" customFormat="1" ht="15">
      <c r="A145" s="300" t="s">
        <v>393</v>
      </c>
      <c r="B145" s="301"/>
      <c r="C145" s="326" t="e">
        <f>C114/C17</f>
        <v>#DIV/0!</v>
      </c>
      <c r="D145" s="140"/>
      <c r="E145" s="120"/>
      <c r="F145" s="121"/>
      <c r="G145" s="322" t="e">
        <f>G114/G17</f>
        <v>#DIV/0!</v>
      </c>
      <c r="H145" s="152"/>
      <c r="I145" s="152"/>
      <c r="J145" s="152"/>
      <c r="K145" s="152"/>
      <c r="L145" s="152"/>
      <c r="M145" s="325" t="e">
        <f>M114/M17</f>
        <v>#DIV/0!</v>
      </c>
      <c r="N145" s="152"/>
      <c r="O145" s="152"/>
      <c r="P145" s="152"/>
      <c r="Q145" s="152"/>
      <c r="R145" s="327" t="e">
        <f>R114/R17</f>
        <v>#DIV/0!</v>
      </c>
      <c r="S145" s="129">
        <v>0.06</v>
      </c>
      <c r="T145" s="328" t="e">
        <f>IF(R145&lt;S145,"No", "Yes")</f>
        <v>#DIV/0!</v>
      </c>
    </row>
    <row r="146" spans="1:20" s="109" customFormat="1" ht="15.75" thickBot="1">
      <c r="A146" s="302" t="s">
        <v>394</v>
      </c>
      <c r="B146" s="303"/>
      <c r="C146" s="323" t="e">
        <f>C140/C141</f>
        <v>#DIV/0!</v>
      </c>
      <c r="D146" s="141"/>
      <c r="E146" s="119"/>
      <c r="F146" s="119"/>
      <c r="G146" s="322" t="e">
        <f>(C140+G135)/(C141+G137)</f>
        <v>#DIV/0!</v>
      </c>
      <c r="H146" s="113"/>
      <c r="I146" s="113"/>
      <c r="J146" s="113"/>
      <c r="K146" s="113"/>
      <c r="L146" s="113"/>
      <c r="M146" s="325" t="e">
        <f>(C140+G135+M135)/(C141+G137+M137)</f>
        <v>#DIV/0!</v>
      </c>
      <c r="N146" s="113"/>
      <c r="O146" s="113"/>
      <c r="P146" s="113"/>
      <c r="Q146" s="113"/>
      <c r="R146" s="327" t="e">
        <f>(C140+G135+M135+R135)/(C141+G137+M137+R137)</f>
        <v>#DIV/0!</v>
      </c>
      <c r="S146" s="133">
        <v>0.1</v>
      </c>
      <c r="T146" s="134" t="e">
        <f>IF(R146&lt;S146,"No", "Yes")</f>
        <v>#DIV/0!</v>
      </c>
    </row>
    <row r="147" spans="1:20" s="123" customFormat="1" ht="15">
      <c r="A147" s="304" t="s">
        <v>395</v>
      </c>
      <c r="B147" s="305"/>
      <c r="C147" s="173"/>
      <c r="D147" s="137"/>
      <c r="E147" s="136"/>
      <c r="F147" s="137"/>
      <c r="G147" s="175" t="e">
        <f>G145-C145</f>
        <v>#DIV/0!</v>
      </c>
      <c r="H147" s="137"/>
      <c r="I147" s="138"/>
      <c r="J147" s="137"/>
      <c r="K147" s="137"/>
      <c r="L147" s="151"/>
      <c r="M147" s="145" t="e">
        <f>M145-G145</f>
        <v>#DIV/0!</v>
      </c>
      <c r="N147" s="135"/>
      <c r="O147" s="137"/>
      <c r="P147" s="137"/>
      <c r="Q147" s="151"/>
      <c r="R147" s="177" t="e">
        <f>R145-M145</f>
        <v>#DIV/0!</v>
      </c>
      <c r="S147" s="148"/>
      <c r="T147" s="147"/>
    </row>
    <row r="148" spans="1:20" s="109" customFormat="1" ht="15.75" thickBot="1">
      <c r="A148" s="285" t="s">
        <v>396</v>
      </c>
      <c r="B148" s="286"/>
      <c r="C148" s="174"/>
      <c r="E148" s="110"/>
      <c r="G148" s="176" t="e">
        <f>G146-C146</f>
        <v>#DIV/0!</v>
      </c>
      <c r="M148" s="132" t="e">
        <f>M146-G146</f>
        <v>#DIV/0!</v>
      </c>
      <c r="R148" s="146" t="e">
        <f>R146-M146</f>
        <v>#DIV/0!</v>
      </c>
      <c r="S148" s="149"/>
      <c r="T148" s="150"/>
    </row>
  </sheetData>
  <sheetProtection selectLockedCells="1"/>
  <mergeCells count="21">
    <mergeCell ref="A146:B146"/>
    <mergeCell ref="A147:B147"/>
    <mergeCell ref="A148:B148"/>
    <mergeCell ref="E2:G2"/>
    <mergeCell ref="I2:M2"/>
    <mergeCell ref="C12:C13"/>
    <mergeCell ref="E12:E13"/>
    <mergeCell ref="G12:G13"/>
    <mergeCell ref="A143:T143"/>
    <mergeCell ref="M12:M13"/>
    <mergeCell ref="E3:G3"/>
    <mergeCell ref="I3:M3"/>
    <mergeCell ref="O3:R3"/>
    <mergeCell ref="M6:M7"/>
    <mergeCell ref="O2:R2"/>
    <mergeCell ref="R12:R13"/>
    <mergeCell ref="O12:P13"/>
    <mergeCell ref="A144:B144"/>
    <mergeCell ref="A145:B145"/>
    <mergeCell ref="R6:R7"/>
    <mergeCell ref="J16:J17"/>
  </mergeCells>
  <conditionalFormatting sqref="F21">
    <cfRule type="cellIs" dxfId="5" priority="8" stopIfTrue="1" operator="equal">
      <formula>"NO"</formula>
    </cfRule>
  </conditionalFormatting>
  <conditionalFormatting sqref="L21">
    <cfRule type="cellIs" dxfId="4" priority="7" stopIfTrue="1" operator="equal">
      <formula>"NO"</formula>
    </cfRule>
  </conditionalFormatting>
  <conditionalFormatting sqref="Q21">
    <cfRule type="cellIs" dxfId="3" priority="6" stopIfTrue="1" operator="equal">
      <formula>"NO"</formula>
    </cfRule>
  </conditionalFormatting>
  <conditionalFormatting sqref="T145:T146">
    <cfRule type="cellIs" dxfId="2" priority="1" operator="equal">
      <formula>"No"</formula>
    </cfRule>
  </conditionalFormatting>
  <conditionalFormatting sqref="T148">
    <cfRule type="cellIs" dxfId="1" priority="2" operator="equal">
      <formula>"No"</formula>
    </cfRule>
  </conditionalFormatting>
  <pageMargins left="0.75" right="0.75" top="1" bottom="1" header="0.5" footer="0.5"/>
  <pageSetup scale="19" orientation="portrait" horizontalDpi="4294967293" r:id="rId1"/>
  <headerFooter alignWithMargins="0">
    <oddHeader>&amp;RFSC Basic Stress Testing Template - Version 1.0</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393DEF"/>
  </sheetPr>
  <dimension ref="A1:H33"/>
  <sheetViews>
    <sheetView topLeftCell="A10" zoomScale="80" zoomScaleNormal="80" workbookViewId="0">
      <selection activeCell="G28" sqref="G28"/>
    </sheetView>
  </sheetViews>
  <sheetFormatPr defaultRowHeight="14.25"/>
  <cols>
    <col min="1" max="1" width="13" style="123" customWidth="1"/>
    <col min="2" max="2" width="12.85546875" style="123" customWidth="1"/>
    <col min="3" max="3" width="59.28515625" style="123" bestFit="1" customWidth="1"/>
    <col min="4" max="4" width="21.5703125" style="219" customWidth="1"/>
    <col min="5" max="5" width="10" style="219" customWidth="1"/>
    <col min="6" max="6" width="11.28515625" style="219" customWidth="1"/>
    <col min="7" max="7" width="11.140625" style="219" customWidth="1"/>
    <col min="8" max="8" width="15.28515625" style="219" bestFit="1" customWidth="1"/>
    <col min="9" max="16384" width="9.140625" style="123"/>
  </cols>
  <sheetData>
    <row r="1" spans="1:8" ht="15.75">
      <c r="A1" s="18" t="s">
        <v>426</v>
      </c>
      <c r="B1" s="111"/>
    </row>
    <row r="2" spans="1:8" ht="15">
      <c r="A2" s="111"/>
      <c r="B2" s="111"/>
    </row>
    <row r="4" spans="1:8" ht="15">
      <c r="C4" s="191" t="s">
        <v>369</v>
      </c>
      <c r="D4" s="220">
        <f>'Balance Sheet Data'!C5</f>
        <v>0</v>
      </c>
    </row>
    <row r="5" spans="1:8" ht="15">
      <c r="C5" s="191" t="s">
        <v>371</v>
      </c>
      <c r="D5" s="221">
        <f>'Balance Sheet Data'!C3</f>
        <v>0</v>
      </c>
    </row>
    <row r="6" spans="1:8" ht="15">
      <c r="C6" s="191" t="s">
        <v>373</v>
      </c>
      <c r="D6" s="220">
        <f>'Balance Sheet Data'!C4</f>
        <v>0</v>
      </c>
    </row>
    <row r="8" spans="1:8" ht="15.75" thickBot="1">
      <c r="C8" s="191"/>
    </row>
    <row r="9" spans="1:8" s="219" customFormat="1" ht="45.75" thickBot="1">
      <c r="C9" s="251"/>
      <c r="D9" s="252" t="s">
        <v>389</v>
      </c>
      <c r="E9" s="252" t="s">
        <v>427</v>
      </c>
      <c r="F9" s="252" t="s">
        <v>428</v>
      </c>
      <c r="G9" s="252" t="s">
        <v>429</v>
      </c>
      <c r="H9" s="253" t="s">
        <v>430</v>
      </c>
    </row>
    <row r="10" spans="1:8">
      <c r="C10" s="222" t="s">
        <v>431</v>
      </c>
      <c r="D10" s="240" t="e">
        <f>'Combined Shocks'!C145</f>
        <v>#DIV/0!</v>
      </c>
      <c r="E10" s="240" t="e">
        <f>'Shock 1'!G145</f>
        <v>#DIV/0!</v>
      </c>
      <c r="F10" s="240" t="e">
        <f>'Shock 2'!I145</f>
        <v>#DIV/0!</v>
      </c>
      <c r="G10" s="240" t="e">
        <f>'Shock 3'!H145</f>
        <v>#DIV/0!</v>
      </c>
      <c r="H10" s="241" t="e">
        <f>'Combined Shocks'!R145</f>
        <v>#DIV/0!</v>
      </c>
    </row>
    <row r="11" spans="1:8" ht="15" thickBot="1">
      <c r="C11" s="223" t="s">
        <v>432</v>
      </c>
      <c r="D11" s="242" t="e">
        <f>'Combined Shocks'!C146</f>
        <v>#DIV/0!</v>
      </c>
      <c r="E11" s="242" t="e">
        <f>'Shock 1'!G146</f>
        <v>#DIV/0!</v>
      </c>
      <c r="F11" s="242" t="e">
        <f>'Shock 2'!I146</f>
        <v>#DIV/0!</v>
      </c>
      <c r="G11" s="242" t="e">
        <f>'Shock 3'!H146</f>
        <v>#DIV/0!</v>
      </c>
      <c r="H11" s="243" t="e">
        <f>'Combined Shocks'!R146</f>
        <v>#DIV/0!</v>
      </c>
    </row>
    <row r="12" spans="1:8" ht="22.5" customHeight="1">
      <c r="A12" s="312" t="s">
        <v>433</v>
      </c>
      <c r="B12" s="313"/>
      <c r="C12" s="313"/>
      <c r="D12" s="313"/>
      <c r="E12" s="313"/>
      <c r="F12" s="313"/>
      <c r="G12" s="313"/>
      <c r="H12" s="314"/>
    </row>
    <row r="13" spans="1:8">
      <c r="A13" s="222"/>
      <c r="B13" s="330"/>
      <c r="C13" s="330"/>
      <c r="D13" s="331"/>
      <c r="E13" s="331"/>
      <c r="F13" s="331"/>
      <c r="G13" s="331"/>
      <c r="H13" s="224"/>
    </row>
    <row r="14" spans="1:8">
      <c r="A14" s="225" t="s">
        <v>434</v>
      </c>
      <c r="B14" s="226">
        <v>0.06</v>
      </c>
      <c r="C14" s="227" t="s">
        <v>435</v>
      </c>
      <c r="D14" s="236" t="e">
        <f>IF(D10&lt;$B$14,"No","Yes")</f>
        <v>#DIV/0!</v>
      </c>
      <c r="E14" s="236" t="e">
        <f t="shared" ref="E14:H14" si="0">IF(E10&lt;$B$14,"No","Yes")</f>
        <v>#DIV/0!</v>
      </c>
      <c r="F14" s="236" t="e">
        <f t="shared" si="0"/>
        <v>#DIV/0!</v>
      </c>
      <c r="G14" s="236" t="e">
        <f t="shared" si="0"/>
        <v>#DIV/0!</v>
      </c>
      <c r="H14" s="237" t="e">
        <f t="shared" si="0"/>
        <v>#DIV/0!</v>
      </c>
    </row>
    <row r="15" spans="1:8" ht="15" thickBot="1">
      <c r="A15" s="228" t="s">
        <v>436</v>
      </c>
      <c r="B15" s="229">
        <v>0.1</v>
      </c>
      <c r="C15" s="230" t="s">
        <v>437</v>
      </c>
      <c r="D15" s="238" t="e">
        <f>IF(D11&lt;$B$15,"No","Yes")</f>
        <v>#DIV/0!</v>
      </c>
      <c r="E15" s="238" t="e">
        <f t="shared" ref="E15:H15" si="1">IF(E11&lt;$B$15,"No","Yes")</f>
        <v>#DIV/0!</v>
      </c>
      <c r="F15" s="238" t="e">
        <f t="shared" si="1"/>
        <v>#DIV/0!</v>
      </c>
      <c r="G15" s="238" t="e">
        <f t="shared" si="1"/>
        <v>#DIV/0!</v>
      </c>
      <c r="H15" s="239" t="e">
        <f t="shared" si="1"/>
        <v>#DIV/0!</v>
      </c>
    </row>
    <row r="19" spans="2:6" ht="21" thickBot="1">
      <c r="B19" s="156"/>
      <c r="C19" s="215" t="s">
        <v>438</v>
      </c>
      <c r="D19" s="156"/>
    </row>
    <row r="20" spans="2:6" ht="18" thickBot="1">
      <c r="B20" s="171" t="s">
        <v>17</v>
      </c>
      <c r="C20" s="157" t="s">
        <v>18</v>
      </c>
      <c r="D20" s="244">
        <f>'Notes &amp; Assumptions'!C14</f>
        <v>0.1</v>
      </c>
    </row>
    <row r="21" spans="2:6" ht="16.5" thickBot="1">
      <c r="B21" s="156"/>
      <c r="C21" s="160"/>
      <c r="D21" s="161"/>
    </row>
    <row r="22" spans="2:6" ht="15.75">
      <c r="B22" s="277" t="s">
        <v>19</v>
      </c>
      <c r="C22" s="231" t="s">
        <v>20</v>
      </c>
      <c r="D22" s="245">
        <f>'Notes &amp; Assumptions'!C16</f>
        <v>-0.2</v>
      </c>
    </row>
    <row r="23" spans="2:6" ht="15.75">
      <c r="B23" s="278"/>
      <c r="C23" s="232" t="s">
        <v>21</v>
      </c>
      <c r="D23" s="246">
        <f>'Notes &amp; Assumptions'!C17</f>
        <v>0.03</v>
      </c>
    </row>
    <row r="24" spans="2:6" ht="15.75">
      <c r="B24" s="278"/>
      <c r="C24" s="232" t="s">
        <v>22</v>
      </c>
      <c r="D24" s="246">
        <f>'Notes &amp; Assumptions'!C18</f>
        <v>0.01</v>
      </c>
    </row>
    <row r="25" spans="2:6" ht="15.75">
      <c r="B25" s="278"/>
      <c r="C25" s="232" t="s">
        <v>23</v>
      </c>
      <c r="D25" s="247">
        <f>'Notes &amp; Assumptions'!C19</f>
        <v>1</v>
      </c>
    </row>
    <row r="26" spans="2:6" ht="15.75">
      <c r="B26" s="278"/>
      <c r="C26" s="232" t="s">
        <v>24</v>
      </c>
      <c r="D26" s="247">
        <f>'Notes &amp; Assumptions'!C20</f>
        <v>5</v>
      </c>
    </row>
    <row r="27" spans="2:6" ht="16.5" thickBot="1">
      <c r="B27" s="279"/>
      <c r="C27" s="233" t="s">
        <v>25</v>
      </c>
      <c r="D27" s="248">
        <f>'Notes &amp; Assumptions'!C21</f>
        <v>5</v>
      </c>
    </row>
    <row r="28" spans="2:6" ht="16.5" thickBot="1">
      <c r="B28" s="156"/>
      <c r="C28" s="156"/>
      <c r="D28" s="156"/>
    </row>
    <row r="29" spans="2:6" ht="15.75">
      <c r="B29" s="277" t="s">
        <v>26</v>
      </c>
      <c r="C29" s="162" t="s">
        <v>27</v>
      </c>
      <c r="D29" s="249">
        <f>'Notes &amp; Assumptions'!C23</f>
        <v>-0.3</v>
      </c>
    </row>
    <row r="30" spans="2:6" ht="16.5" thickBot="1">
      <c r="B30" s="279"/>
      <c r="C30" s="166" t="s">
        <v>28</v>
      </c>
      <c r="D30" s="250">
        <f>'Notes &amp; Assumptions'!C24</f>
        <v>0.15</v>
      </c>
    </row>
    <row r="31" spans="2:6" ht="15" thickBot="1"/>
    <row r="32" spans="2:6" ht="21" thickBot="1">
      <c r="B32" s="255"/>
      <c r="C32" s="260" t="s">
        <v>439</v>
      </c>
      <c r="D32" s="272" t="s">
        <v>30</v>
      </c>
      <c r="E32" s="273" t="s">
        <v>31</v>
      </c>
      <c r="F32" s="274" t="s">
        <v>32</v>
      </c>
    </row>
    <row r="33" spans="2:6" ht="45.75" thickBot="1">
      <c r="B33" s="258" t="s">
        <v>33</v>
      </c>
      <c r="C33" s="269" t="s">
        <v>440</v>
      </c>
      <c r="D33" s="270">
        <f>'Notes &amp; Assumptions'!C27</f>
        <v>0.5</v>
      </c>
      <c r="E33" s="270">
        <f>'Notes &amp; Assumptions'!D27</f>
        <v>0.5</v>
      </c>
      <c r="F33" s="271">
        <f>'Notes &amp; Assumptions'!E27</f>
        <v>0.5</v>
      </c>
    </row>
  </sheetData>
  <mergeCells count="3">
    <mergeCell ref="A12:H12"/>
    <mergeCell ref="B22:B27"/>
    <mergeCell ref="B29:B30"/>
  </mergeCells>
  <conditionalFormatting sqref="D14:H15">
    <cfRule type="cellIs" dxfId="0" priority="1" operator="equal">
      <formula>"No"</formula>
    </cfRule>
  </conditionalFormatting>
  <pageMargins left="0.7" right="0.7" top="0.75" bottom="0.75" header="0.3" footer="0.3"/>
  <pageSetup scale="70" orientation="portrait" horizontalDpi="300" verticalDpi="0" copies="0" r:id="rId1"/>
  <headerFooter>
    <oddHeader>&amp;CFSC Basic Strest Testing Template - Version 1.0</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647a6aa-edf5-4c38-918c-19179fde80ca" xsi:nil="true"/>
    <lcf76f155ced4ddcb4097134ff3c332f xmlns="90515142-e6db-4d98-9216-21f9efd946c7">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CCC5B4998917947BAFAC6AFEAA3102B" ma:contentTypeVersion="15" ma:contentTypeDescription="Create a new document." ma:contentTypeScope="" ma:versionID="8f481c0c2c86e8ac17fa2d305d739293">
  <xsd:schema xmlns:xsd="http://www.w3.org/2001/XMLSchema" xmlns:xs="http://www.w3.org/2001/XMLSchema" xmlns:p="http://schemas.microsoft.com/office/2006/metadata/properties" xmlns:ns2="90515142-e6db-4d98-9216-21f9efd946c7" xmlns:ns3="5647a6aa-edf5-4c38-918c-19179fde80ca" targetNamespace="http://schemas.microsoft.com/office/2006/metadata/properties" ma:root="true" ma:fieldsID="5214fdbe44602b40e47626f22d1a67e4" ns2:_="" ns3:_="">
    <xsd:import namespace="90515142-e6db-4d98-9216-21f9efd946c7"/>
    <xsd:import namespace="5647a6aa-edf5-4c38-918c-19179fde80c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515142-e6db-4d98-9216-21f9efd946c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80b704a9-bb0d-432e-b463-93e09f277660"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647a6aa-edf5-4c38-918c-19179fde80ca"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3beeecf0-1912-44a3-b837-e4ec1024b935}" ma:internalName="TaxCatchAll" ma:showField="CatchAllData" ma:web="5647a6aa-edf5-4c38-918c-19179fde80c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49BF38E-5912-4386-9199-9C7F817B563B}"/>
</file>

<file path=customXml/itemProps2.xml><?xml version="1.0" encoding="utf-8"?>
<ds:datastoreItem xmlns:ds="http://schemas.openxmlformats.org/officeDocument/2006/customXml" ds:itemID="{033ACB82-0826-4BDA-99A5-74D2F4A4D93F}"/>
</file>

<file path=customXml/itemProps3.xml><?xml version="1.0" encoding="utf-8"?>
<ds:datastoreItem xmlns:ds="http://schemas.openxmlformats.org/officeDocument/2006/customXml" ds:itemID="{4B5C7E81-D3E0-4136-85D0-619F95F6BD6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MarilynM</dc:creator>
  <cp:keywords/>
  <dc:description/>
  <cp:lastModifiedBy>Trudi-Ann Thompson</cp:lastModifiedBy>
  <cp:revision/>
  <dcterms:created xsi:type="dcterms:W3CDTF">2010-02-13T00:04:03Z</dcterms:created>
  <dcterms:modified xsi:type="dcterms:W3CDTF">2025-04-03T15:34:56Z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0x010100DCCC5B4998917947BAFAC6AFEAA3102B</vt:lpwstr>
  </property>
  <property fmtid="{D5CDD505-2E9C-101B-9397-08002B2CF9AE}" pid="3" name="Order">
    <vt:r8>6385100</vt:r8>
  </property>
  <property fmtid="{D5CDD505-2E9C-101B-9397-08002B2CF9AE}" pid="4" name="MediaServiceImageTags">
    <vt:lpwstr/>
  </property>
</Properties>
</file>